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652" tabRatio="905" activeTab="0"/>
  </bookViews>
  <sheets>
    <sheet name="Overview" sheetId="1" r:id="rId1"/>
    <sheet name="ISO 14001 Overview" sheetId="2" r:id="rId2"/>
    <sheet name="ISO 14001 All Countries" sheetId="3" r:id="rId3"/>
    <sheet name="ISO 14001 Africa" sheetId="4" r:id="rId4"/>
    <sheet name="ISO 14001 America" sheetId="5" r:id="rId5"/>
    <sheet name="ISO 14001 Europe" sheetId="6" r:id="rId6"/>
    <sheet name="ISO 14001 Asia" sheetId="7" r:id="rId7"/>
    <sheet name="ISO 14001 Middle East" sheetId="8" r:id="rId8"/>
    <sheet name="ISO 14001 Industrial sector" sheetId="9" r:id="rId9"/>
    <sheet name="ISO 14001 Sites" sheetId="10" r:id="rId10"/>
    <sheet name="ISO 14001 Total" sheetId="11" r:id="rId11"/>
    <sheet name="ISO 14001 Regional share" sheetId="12" r:id="rId12"/>
    <sheet name="ISO 14001 Annual growth" sheetId="13" r:id="rId13"/>
  </sheets>
  <definedNames>
    <definedName name="_xlnm.Print_Area" localSheetId="2">'ISO 14001 All Countries'!$A$1:$I$1</definedName>
    <definedName name="_xlnm.Print_Area" localSheetId="12">'ISO 14001 Annual growth'!$A$1:$O$35</definedName>
    <definedName name="_xlnm.Print_Area" localSheetId="1">'ISO 14001 Overview'!$A$1:$O$87</definedName>
    <definedName name="_xlnm.Print_Area" localSheetId="11">'ISO 14001 Regional share'!$A$1:$P$38</definedName>
    <definedName name="_xlnm.Print_Area" localSheetId="10">'ISO 14001 Total'!$A$1:$P$37</definedName>
    <definedName name="_xlnm.Print_Area" localSheetId="0">'Overview'!$A$1:$I$24</definedName>
    <definedName name="_xlnm.Print_Titles" localSheetId="3">'ISO 14001 Africa'!$1:$3</definedName>
    <definedName name="_xlnm.Print_Titles" localSheetId="2">'ISO 14001 All Countries'!$1:$1</definedName>
    <definedName name="_xlnm.Print_Titles" localSheetId="6">'ISO 14001 Asia'!$1:$3</definedName>
    <definedName name="_xlnm.Print_Titles" localSheetId="5">'ISO 14001 Europe'!$1:$3</definedName>
    <definedName name="_xlnm.Print_Titles" localSheetId="1">'ISO 14001 Overview'!$1:$1</definedName>
    <definedName name="_xlnm.Print_Titles" localSheetId="9">'ISO 14001 Sites'!$1:$3</definedName>
    <definedName name="_xlnm.Print_Titles" localSheetId="0">'Overview'!$1:$2</definedName>
  </definedNames>
  <calcPr fullCalcOnLoad="1"/>
</workbook>
</file>

<file path=xl/sharedStrings.xml><?xml version="1.0" encoding="utf-8"?>
<sst xmlns="http://schemas.openxmlformats.org/spreadsheetml/2006/main" count="793" uniqueCount="484">
  <si>
    <t xml:space="preserve">Overview                                                                                                                                                                                                                                                       </t>
  </si>
  <si>
    <t>Year</t>
  </si>
  <si>
    <t>TOTAL</t>
  </si>
  <si>
    <t xml:space="preserve">Central / South America      </t>
  </si>
  <si>
    <t>North America</t>
  </si>
  <si>
    <t>Europe</t>
  </si>
  <si>
    <t xml:space="preserve">Regional share - in %                                                                                                                                                                                                                                          </t>
  </si>
  <si>
    <t>Annual growth - absolute numbers</t>
  </si>
  <si>
    <t>Annual growth - in %</t>
  </si>
  <si>
    <t>Number of countries / economies</t>
  </si>
  <si>
    <t>Korea, Republic of</t>
  </si>
  <si>
    <t>Central / South America</t>
  </si>
  <si>
    <t>Bahamas</t>
  </si>
  <si>
    <t>Kiribati</t>
  </si>
  <si>
    <t>Country</t>
  </si>
  <si>
    <t>Burkina Faso</t>
  </si>
  <si>
    <t>Central African Republic</t>
  </si>
  <si>
    <t>Ethiopia</t>
  </si>
  <si>
    <t>Guinea</t>
  </si>
  <si>
    <t>Kyrgyzstan</t>
  </si>
  <si>
    <t>Madagascar</t>
  </si>
  <si>
    <t>Mali</t>
  </si>
  <si>
    <t>Niger</t>
  </si>
  <si>
    <t>Senegal</t>
  </si>
  <si>
    <t>Syrian Arab Republic</t>
  </si>
  <si>
    <t>Tanzania, United Republic of</t>
  </si>
  <si>
    <t>Turkmenistan</t>
  </si>
  <si>
    <t>Uzbekistan</t>
  </si>
  <si>
    <t xml:space="preserve">ISO 14001 - Central / South America      </t>
  </si>
  <si>
    <t>Dominica</t>
  </si>
  <si>
    <t>Trinidad and Tobago</t>
  </si>
  <si>
    <t>ISO 14001 - North America</t>
  </si>
  <si>
    <t>Canada</t>
  </si>
  <si>
    <t>Mexico</t>
  </si>
  <si>
    <t>ISO 14001 - Europe</t>
  </si>
  <si>
    <t>Montenegro</t>
  </si>
  <si>
    <t>Serbia</t>
  </si>
  <si>
    <t>Switzerland</t>
  </si>
  <si>
    <t>The former Yugoslav Republic of Macedonia</t>
  </si>
  <si>
    <t>Bhutan</t>
  </si>
  <si>
    <t>Hong Kong, China</t>
  </si>
  <si>
    <t>Papua New Guinea</t>
  </si>
  <si>
    <t>Vanuatu</t>
  </si>
  <si>
    <t>Viet Nam</t>
  </si>
  <si>
    <t>EA*                   Code Nos.</t>
  </si>
  <si>
    <t>ISO 14001 BY INDUSTRIAL SECTOR</t>
  </si>
  <si>
    <t>Agriculture, fishing</t>
  </si>
  <si>
    <t>Mining and quarrying</t>
  </si>
  <si>
    <t>Food products, beverages and tobacco</t>
  </si>
  <si>
    <t>Textiles and textile products</t>
  </si>
  <si>
    <t>Leather and leather products</t>
  </si>
  <si>
    <t>Wood and wood products</t>
  </si>
  <si>
    <t>Pulp, paper and paper products</t>
  </si>
  <si>
    <t>Publishing companies</t>
  </si>
  <si>
    <t>Printing companies</t>
  </si>
  <si>
    <t>Manufacture of coke &amp; refined petroleum products</t>
  </si>
  <si>
    <t>Nuclear fuel</t>
  </si>
  <si>
    <t>Chemicals, chemical products &amp; fibres</t>
  </si>
  <si>
    <t>Pharmaceuticals</t>
  </si>
  <si>
    <t>Rubber and plastic products</t>
  </si>
  <si>
    <t>Non-metallic mineral products</t>
  </si>
  <si>
    <t>Concrete, cement, lime, plaster, etc.</t>
  </si>
  <si>
    <t>Basic metal &amp; fabricated metal products</t>
  </si>
  <si>
    <t>Machinery and equipment</t>
  </si>
  <si>
    <t>Electrical and optical equipment</t>
  </si>
  <si>
    <t>Shipbuilding</t>
  </si>
  <si>
    <t>Aerospace</t>
  </si>
  <si>
    <t>Other transport equipment</t>
  </si>
  <si>
    <t>Manufacturing not elsewhere classified</t>
  </si>
  <si>
    <t>Recycling</t>
  </si>
  <si>
    <t>Electricity supply</t>
  </si>
  <si>
    <t>Gas supply</t>
  </si>
  <si>
    <t>Water supply</t>
  </si>
  <si>
    <t>Construction</t>
  </si>
  <si>
    <t>Wholesale &amp; retail trade; repairs of motor vehicles, motorcycles &amp; personal &amp; household goods</t>
  </si>
  <si>
    <t>Hotels and restaurants</t>
  </si>
  <si>
    <t>Transport, storage and communication</t>
  </si>
  <si>
    <t>Financial intermediation, real estate, rental</t>
  </si>
  <si>
    <t>Information technology</t>
  </si>
  <si>
    <t>Engineering Services</t>
  </si>
  <si>
    <t>Other Services</t>
  </si>
  <si>
    <t>Public administration</t>
  </si>
  <si>
    <t>Education</t>
  </si>
  <si>
    <t>Health and social work</t>
  </si>
  <si>
    <t>Other social services</t>
  </si>
  <si>
    <t xml:space="preserve">* EA = European Accreditation </t>
  </si>
  <si>
    <t>Gibraltar (UK)</t>
  </si>
  <si>
    <t>Congo, the Democratic Republic of the</t>
  </si>
  <si>
    <t>Mauritius</t>
  </si>
  <si>
    <t>Nigeria</t>
  </si>
  <si>
    <t>Angola</t>
  </si>
  <si>
    <t>Malaysia</t>
  </si>
  <si>
    <t>Puerto Rico</t>
  </si>
  <si>
    <t>Overview - tables</t>
  </si>
  <si>
    <t>Certificates by industrial sector</t>
  </si>
  <si>
    <t>Top five industrial sectors</t>
  </si>
  <si>
    <t>Number of sites</t>
  </si>
  <si>
    <t>Certificates - worldwide total - diagram</t>
  </si>
  <si>
    <t>Regional share - diagram</t>
  </si>
  <si>
    <t>World annual growth (in %) - diagram</t>
  </si>
  <si>
    <t xml:space="preserve">ISO 14001 - Africa </t>
  </si>
  <si>
    <t>ISO 14001 - East Asia and Pacific</t>
  </si>
  <si>
    <t>Australia</t>
  </si>
  <si>
    <t>New Zealand</t>
  </si>
  <si>
    <t>ISO/TS 14001 - Middle East</t>
  </si>
  <si>
    <t>Africa</t>
  </si>
  <si>
    <t>East Asia and Pacific</t>
  </si>
  <si>
    <t>Central and South Asia</t>
  </si>
  <si>
    <t>Middle East</t>
  </si>
  <si>
    <t>Albania</t>
  </si>
  <si>
    <t>Uganda</t>
  </si>
  <si>
    <t>Bahrain</t>
  </si>
  <si>
    <t>Cuba</t>
  </si>
  <si>
    <t>Malta</t>
  </si>
  <si>
    <t>Paraguay</t>
  </si>
  <si>
    <t>Nepal</t>
  </si>
  <si>
    <t>ISO 14001 - Central and South Asia</t>
  </si>
  <si>
    <t>CHINA</t>
  </si>
  <si>
    <t>JAPAN</t>
  </si>
  <si>
    <t>ITALY</t>
  </si>
  <si>
    <t>SPAIN</t>
  </si>
  <si>
    <t>UNITED KINGDOM</t>
  </si>
  <si>
    <t>GERMANY</t>
  </si>
  <si>
    <t>Benin</t>
  </si>
  <si>
    <t>Cape Verde</t>
  </si>
  <si>
    <t>Chad</t>
  </si>
  <si>
    <t>Rwanda</t>
  </si>
  <si>
    <t>Togo</t>
  </si>
  <si>
    <t>KOREA, REPUBLIC OF</t>
  </si>
  <si>
    <t>Tonga</t>
  </si>
  <si>
    <t>Iraq</t>
  </si>
  <si>
    <t>Afghanistan</t>
  </si>
  <si>
    <t>Italy</t>
  </si>
  <si>
    <t>Romania</t>
  </si>
  <si>
    <t>Wholesale&amp;retail trade,repairs of motor vehicles</t>
  </si>
  <si>
    <t>China</t>
  </si>
  <si>
    <t>United Kingdom</t>
  </si>
  <si>
    <t>UNITED STATES OF AME</t>
  </si>
  <si>
    <t>Japan</t>
  </si>
  <si>
    <t>Spain</t>
  </si>
  <si>
    <t>France</t>
  </si>
  <si>
    <t>Liberia</t>
  </si>
  <si>
    <t>Solomon Islands</t>
  </si>
  <si>
    <t>Tajikistan</t>
  </si>
  <si>
    <t>India</t>
  </si>
  <si>
    <t>Colombia</t>
  </si>
  <si>
    <t>Czech Republic</t>
  </si>
  <si>
    <t>Germany</t>
  </si>
  <si>
    <t>Top five industrial sectors for ISO 14001 certificates 2014</t>
  </si>
  <si>
    <t>Turkey</t>
  </si>
  <si>
    <t>Bulgaria</t>
  </si>
  <si>
    <t>Algeria</t>
  </si>
  <si>
    <t>Botswana</t>
  </si>
  <si>
    <t>Burundi</t>
  </si>
  <si>
    <t>Cameroon</t>
  </si>
  <si>
    <t>Comoros</t>
  </si>
  <si>
    <t>Congo, Republic of</t>
  </si>
  <si>
    <t>Côte d'Ivoire</t>
  </si>
  <si>
    <t>Djibouti</t>
  </si>
  <si>
    <t>Egypt</t>
  </si>
  <si>
    <t>Equatorial Guinea</t>
  </si>
  <si>
    <t>Eritrea</t>
  </si>
  <si>
    <t>Gabon</t>
  </si>
  <si>
    <t>Gambia</t>
  </si>
  <si>
    <t>Ghana</t>
  </si>
  <si>
    <t>Kenya</t>
  </si>
  <si>
    <t>Lesotho</t>
  </si>
  <si>
    <t>Libyan Arab Jamahiriya</t>
  </si>
  <si>
    <t>Malawi</t>
  </si>
  <si>
    <t>Mauritania, Islamic Republic of</t>
  </si>
  <si>
    <t>Morocco</t>
  </si>
  <si>
    <t>Mozambique</t>
  </si>
  <si>
    <t>Namibia</t>
  </si>
  <si>
    <r>
      <t>S</t>
    </r>
    <r>
      <rPr>
        <sz val="9"/>
        <rFont val="Verdana"/>
        <family val="2"/>
      </rPr>
      <t>Ã</t>
    </r>
    <r>
      <rPr>
        <sz val="11"/>
        <rFont val="Verdana"/>
        <family val="2"/>
      </rPr>
      <t>o Tome and Principe</t>
    </r>
  </si>
  <si>
    <t>Sierra Leone</t>
  </si>
  <si>
    <t>Somalia</t>
  </si>
  <si>
    <t>South Africa</t>
  </si>
  <si>
    <t>Sudan</t>
  </si>
  <si>
    <t>Swaziland</t>
  </si>
  <si>
    <t>Tunisia</t>
  </si>
  <si>
    <t>Zambia</t>
  </si>
  <si>
    <t>Zimbabwe</t>
  </si>
  <si>
    <t>Antigua and Barbuda</t>
  </si>
  <si>
    <t>Argentina</t>
  </si>
  <si>
    <t>Barbados</t>
  </si>
  <si>
    <t>Belize</t>
  </si>
  <si>
    <t>Bermuda</t>
  </si>
  <si>
    <t>Bolivia</t>
  </si>
  <si>
    <t>Brazil</t>
  </si>
  <si>
    <t>Cayman Islands (UK)</t>
  </si>
  <si>
    <t>Chile</t>
  </si>
  <si>
    <t>Costa Rica</t>
  </si>
  <si>
    <t>Dominican Republic</t>
  </si>
  <si>
    <t>Ecuador</t>
  </si>
  <si>
    <t>El Salvador</t>
  </si>
  <si>
    <t>Grenada</t>
  </si>
  <si>
    <t>Guatemala</t>
  </si>
  <si>
    <t>Guyana</t>
  </si>
  <si>
    <t>Haiti</t>
  </si>
  <si>
    <t>Honduras</t>
  </si>
  <si>
    <t>Jamaica</t>
  </si>
  <si>
    <t>Netherlands Antilles (NL)</t>
  </si>
  <si>
    <t>Nicaragua</t>
  </si>
  <si>
    <t>Panama</t>
  </si>
  <si>
    <t>Peru</t>
  </si>
  <si>
    <t>Saint Kitts and Nevis</t>
  </si>
  <si>
    <t>Saint Lucia</t>
  </si>
  <si>
    <t>Saint Vincent and The Grenadines</t>
  </si>
  <si>
    <t>Suriname</t>
  </si>
  <si>
    <t>Uruguay</t>
  </si>
  <si>
    <t>Venezuela</t>
  </si>
  <si>
    <t>United States of America</t>
  </si>
  <si>
    <t>Andorra</t>
  </si>
  <si>
    <t>Armenia</t>
  </si>
  <si>
    <t>Austria</t>
  </si>
  <si>
    <t>Azerbaijan</t>
  </si>
  <si>
    <t>Belarus</t>
  </si>
  <si>
    <t>Belgium</t>
  </si>
  <si>
    <t>Bosnia and Herzegovina</t>
  </si>
  <si>
    <t>Croatia</t>
  </si>
  <si>
    <t>Cyprus</t>
  </si>
  <si>
    <t>Denmark</t>
  </si>
  <si>
    <t>Estonia</t>
  </si>
  <si>
    <t>Finland</t>
  </si>
  <si>
    <t>Georgia</t>
  </si>
  <si>
    <t>Greece</t>
  </si>
  <si>
    <t>Hungary</t>
  </si>
  <si>
    <t>Iceland</t>
  </si>
  <si>
    <t>Ireland</t>
  </si>
  <si>
    <t>Kosovo</t>
  </si>
  <si>
    <t>Latvia</t>
  </si>
  <si>
    <t>Liechtenstein</t>
  </si>
  <si>
    <t>Lithuania</t>
  </si>
  <si>
    <t>Luxembourg</t>
  </si>
  <si>
    <t>Moldova, Republic of</t>
  </si>
  <si>
    <t>Monaco</t>
  </si>
  <si>
    <t>Netherlands</t>
  </si>
  <si>
    <t>Norway</t>
  </si>
  <si>
    <t>Poland</t>
  </si>
  <si>
    <t>Portugal</t>
  </si>
  <si>
    <t>Russian Federation</t>
  </si>
  <si>
    <t>San Marino, Republic of</t>
  </si>
  <si>
    <t>Slovakia</t>
  </si>
  <si>
    <t>Slovenia</t>
  </si>
  <si>
    <t>Sweden</t>
  </si>
  <si>
    <t>The Former Yugoslav Republic of Macedonia</t>
  </si>
  <si>
    <t>Ukraine</t>
  </si>
  <si>
    <t>Brunei Darussalam</t>
  </si>
  <si>
    <t>Cambodia</t>
  </si>
  <si>
    <t>Christmas Island</t>
  </si>
  <si>
    <t>Cocos (Keeling) Islands</t>
  </si>
  <si>
    <t>Fiji</t>
  </si>
  <si>
    <t>Guam</t>
  </si>
  <si>
    <t>Indonesia</t>
  </si>
  <si>
    <t>Korea, Democratic People's Republic of</t>
  </si>
  <si>
    <t>Lao People's Democratic Republic</t>
  </si>
  <si>
    <t>Macau, China</t>
  </si>
  <si>
    <t>Micronesia, Federated States of</t>
  </si>
  <si>
    <t>Mongolia</t>
  </si>
  <si>
    <t>Myanmar</t>
  </si>
  <si>
    <t>New Caledonia</t>
  </si>
  <si>
    <t>Philippines</t>
  </si>
  <si>
    <t>Samoa, Independent State of</t>
  </si>
  <si>
    <t>Singapore</t>
  </si>
  <si>
    <t>Taipei, Chinese</t>
  </si>
  <si>
    <t>Thailand</t>
  </si>
  <si>
    <t>Tuvalu</t>
  </si>
  <si>
    <t>Bangladesh</t>
  </si>
  <si>
    <t>Kazakhstan</t>
  </si>
  <si>
    <t>Maldives</t>
  </si>
  <si>
    <t>Pakistan</t>
  </si>
  <si>
    <t>Seychelles</t>
  </si>
  <si>
    <t>Sri Lanka</t>
  </si>
  <si>
    <t>Iran, Islamic Republic of</t>
  </si>
  <si>
    <t>Israel</t>
  </si>
  <si>
    <t>Jordan</t>
  </si>
  <si>
    <t>Kuwait</t>
  </si>
  <si>
    <t>Lebanon</t>
  </si>
  <si>
    <t>Oman</t>
  </si>
  <si>
    <t>Palestine</t>
  </si>
  <si>
    <t>Qatar</t>
  </si>
  <si>
    <t>Saudi Arabia</t>
  </si>
  <si>
    <t>United Arab Emirates</t>
  </si>
  <si>
    <t>Yemen</t>
  </si>
  <si>
    <t>Côte D'Ivoire</t>
  </si>
  <si>
    <t>Guinea-Bissau</t>
  </si>
  <si>
    <r>
      <t xml:space="preserve">Top 10 countries for ISO 14001 certificates - </t>
    </r>
    <r>
      <rPr>
        <b/>
        <sz val="12"/>
        <color indexed="10"/>
        <rFont val="Verdana"/>
        <family val="2"/>
      </rPr>
      <t>2015</t>
    </r>
  </si>
  <si>
    <t>ROMANIA</t>
  </si>
  <si>
    <t>TURKEY</t>
  </si>
  <si>
    <t>SLOVAKIA</t>
  </si>
  <si>
    <t>POLAND</t>
  </si>
  <si>
    <t>SWITZERLAND</t>
  </si>
  <si>
    <t>The ISO Survey of Management System Standard Certifications (1999-2015)</t>
  </si>
  <si>
    <t xml:space="preserve">Countries </t>
  </si>
  <si>
    <t>ISO 14001:2004</t>
  </si>
  <si>
    <t>ISO 14001:2015</t>
  </si>
  <si>
    <t>AFGHANISTAN</t>
  </si>
  <si>
    <t>ALBANIA</t>
  </si>
  <si>
    <t>ALGERIA</t>
  </si>
  <si>
    <t>ANDORRA</t>
  </si>
  <si>
    <t>ANGOLA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</si>
  <si>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</si>
  <si>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</si>
  <si>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</si>
  <si>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</si>
  <si>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</si>
  <si>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</si>
  <si>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</si>
  <si>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</si>
  <si>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</si>
  <si>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</si>
  <si>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</si>
  <si>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</si>
  <si>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</si>
  <si>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</si>
  <si>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</si>
  <si>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</si>
  <si>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</si>
  <si>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</si>
  <si>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</si>
  <si>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</si>
  <si>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</si>
  <si>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</si>
  <si>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CAMBODIA</t>
  </si>
  <si>
    <t>CAMEROON</t>
  </si>
  <si>
    <t>CANADA</t>
  </si>
  <si>
    <t>CAPE VERDE</t>
  </si>
  <si>
    <t>CAYMAN ISLANDS (UK)</t>
  </si>
  <si>
    <t>CENTRAL AFRICAN REPUBLIC</t>
  </si>
  <si>
    <t>CHAD</t>
  </si>
  <si>
    <t>CHILE</t>
  </si>
  <si>
    <t>CHRISTMAS ISLAND</t>
  </si>
  <si>
    <t>COCOS (KEELING) ISLANDS</t>
  </si>
  <si>
    <t>COLOMBIA</t>
  </si>
  <si>
    <t>COMOROS</t>
  </si>
  <si>
    <t>CONGO, REPUBLIC OF</t>
  </si>
  <si>
    <t>CONGO, THE DEMOCRATIC REPUBLIC OF THE</t>
  </si>
  <si>
    <t>COSTA RICA</t>
  </si>
  <si>
    <t>CÔTE D'IVOIRE</t>
  </si>
  <si>
    <t>CROATIA</t>
  </si>
  <si>
    <t>CUBA</t>
  </si>
  <si>
    <t>CYPRUS</t>
  </si>
  <si>
    <t>CZECH REPUBLIC</t>
  </si>
  <si>
    <t>DENMARK</t>
  </si>
  <si>
    <t>DJIBOUTI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</si>
  <si>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</si>
  <si>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</si>
  <si>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</si>
  <si>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</si>
  <si>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</si>
  <si>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</si>
  <si>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</si>
  <si>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</si>
  <si>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</si>
  <si>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</si>
  <si>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</si>
  <si>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</si>
  <si>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</si>
  <si>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</si>
  <si>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GHANA</t>
  </si>
  <si>
    <t>GIBRALTAR (UK)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</si>
  <si>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</si>
  <si>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</si>
  <si>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</si>
  <si>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</si>
  <si>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</si>
  <si>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</si>
  <si>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</si>
  <si>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</si>
  <si>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HONG KONG, CHINA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</si>
  <si>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</si>
  <si>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</si>
  <si>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</si>
  <si>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</si>
  <si>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</si>
  <si>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</si>
  <si>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</si>
  <si>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ISRAEL</t>
  </si>
  <si>
    <t>JAMAICA</t>
  </si>
  <si>
    <t>JORDAN</t>
  </si>
  <si>
    <t>KAZAKHSTAN</t>
  </si>
  <si>
    <t>KENYA</t>
  </si>
  <si>
    <t>KIRIBATI</t>
  </si>
  <si>
    <t>KOREA, DEMOCRATIC PEOPLE'S REPUBLIC OF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</si>
  <si>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</si>
  <si>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</si>
  <si>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</si>
  <si>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</si>
  <si>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</si>
  <si>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</si>
  <si>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</si>
  <si>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</si>
  <si>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</si>
  <si>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</si>
  <si>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</si>
  <si>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MACAU, CHINA</t>
  </si>
  <si>
    <t>MADAGASCAR</t>
  </si>
  <si>
    <t>MALAWI</t>
  </si>
  <si>
    <t>MALAYSIA</t>
  </si>
  <si>
    <t>MALDIVES</t>
  </si>
  <si>
    <t>MALI</t>
  </si>
  <si>
    <t>MALTA</t>
  </si>
  <si>
    <t>MAURITANIA, ISLAMIC REPUBLIC OF</t>
  </si>
  <si>
    <t>MAURITIUS</t>
  </si>
  <si>
    <t>MEXICO</t>
  </si>
  <si>
    <t>MICRONESIA, FEDERATED STATES OF</t>
  </si>
  <si>
    <t>MOLDOVA, REPUBLIC OF</t>
  </si>
  <si>
    <t>MONACO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</si>
  <si>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</si>
  <si>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</si>
  <si>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</si>
  <si>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</si>
  <si>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</si>
  <si>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</si>
  <si>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</si>
  <si>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</si>
  <si>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NETHERLANDS ANTILLES (NL)</t>
  </si>
  <si>
    <t>NEW ZEALAND</t>
  </si>
  <si>
    <t>NICARAGUA</t>
  </si>
  <si>
    <t>NIGER</t>
  </si>
  <si>
    <t>NIGERIA</t>
  </si>
  <si>
    <t>NORWAY</t>
  </si>
  <si>
    <t>OMAN</t>
  </si>
  <si>
    <t>PAKISTAN</t>
  </si>
  <si>
    <t>PALESTINE</t>
  </si>
  <si>
    <t>PANAMA</t>
  </si>
  <si>
    <t>PAPUA NEW GUINEA</t>
  </si>
  <si>
    <t>PARAGUAY</t>
  </si>
  <si>
    <t>PERU</t>
  </si>
  <si>
    <t>PHILIPPINES</t>
  </si>
  <si>
    <t>PORTUGAL</t>
  </si>
  <si>
    <t>PUERTO RICO</t>
  </si>
  <si>
    <t>QATAR</t>
  </si>
  <si>
    <t>RUSSIAN FEDERATION</t>
  </si>
  <si>
    <t>RWANDA</t>
  </si>
  <si>
    <t>SAINT KITTS AND NEVIS</t>
  </si>
  <si>
    <t>SAINT LUCIA</t>
  </si>
  <si>
    <t>SAINT VINCENT AND THE GRENADINES</t>
  </si>
  <si>
    <t>SAMOA, INDEPENDENT STATE OF</t>
  </si>
  <si>
    <t>SAN MARINO, REPUBLIC OF</t>
  </si>
  <si>
    <t>SAUDI ARABIA</t>
  </si>
  <si>
    <t>SENEGAL</t>
  </si>
  <si>
    <t>SERBIA</t>
  </si>
  <si>
    <t>SEYCHELLES</t>
  </si>
  <si>
    <t>SIERRA LEONE</t>
  </si>
  <si>
    <t>SINGAPORE</t>
  </si>
  <si>
    <t>SLOVENIA</t>
  </si>
  <si>
    <t>SOLOMON ISLANDS</t>
  </si>
  <si>
    <t>SOMALIA</t>
  </si>
  <si>
    <t>SOUTH AFRICA</t>
  </si>
  <si>
    <t>SRI LANKA</t>
  </si>
  <si>
    <t>SUDAN</t>
  </si>
  <si>
    <t>SURINAME</t>
  </si>
  <si>
    <t>SWAZILAND</t>
  </si>
  <si>
    <t>SWEDEN</t>
  </si>
  <si>
    <t>SYRIAN ARAB REPUBLIC</t>
  </si>
  <si>
    <t>TAIPEI, CHINESE</t>
  </si>
  <si>
    <t>TAJIKISTAN</t>
  </si>
  <si>
    <t>TANZANIA, UNITED REPUBLIC OF</t>
  </si>
  <si>
    <t>THAILAND</t>
  </si>
  <si>
    <t>THE FORMER YUGOSLAV REPUBLIC OF MACEDONIA</t>
  </si>
  <si>
    <t>TOGO</t>
  </si>
  <si>
    <t>TRINIDAD AND TOBAGO</t>
  </si>
  <si>
    <t>TUNISIA</t>
  </si>
  <si>
    <t>TURKMENISTAN</t>
  </si>
  <si>
    <t>UGANDA</t>
  </si>
  <si>
    <t>UKRAINE</t>
  </si>
  <si>
    <t>UNITED ARAB EMIRATES</t>
  </si>
  <si>
    <t>UNITED STATES OF AMERICA</t>
  </si>
  <si>
    <t>URUGUAY</t>
  </si>
  <si>
    <t>UZBEKISTAN</t>
  </si>
  <si>
    <t>VENEZUELA</t>
  </si>
  <si>
    <t>VIET NAM</t>
  </si>
  <si>
    <t>YEMEN</t>
  </si>
  <si>
    <t>ZAMBIA</t>
  </si>
  <si>
    <t>ZIMBABWE</t>
  </si>
  <si>
    <t>Number of certificates and sites per country</t>
  </si>
  <si>
    <t>Certificates</t>
  </si>
  <si>
    <t>Sites</t>
  </si>
  <si>
    <t>ISO 14001- Environmental Management Systems - Requirements with Guidance for Use</t>
  </si>
  <si>
    <t>ISO 14001 - Certificates by Industrial Sector</t>
  </si>
  <si>
    <t xml:space="preserve">ISO 14001 - Number of Sites Covered by ISO 14001 Certificates </t>
  </si>
  <si>
    <t>ISO 14001 - Environmental management systems - Requirements with Guidance for Use</t>
  </si>
  <si>
    <t>Top five industrial sectors for ISO 14001 certificates 2015</t>
  </si>
</sst>
</file>

<file path=xl/styles.xml><?xml version="1.0" encoding="utf-8"?>
<styleSheet xmlns="http://schemas.openxmlformats.org/spreadsheetml/2006/main">
  <numFmts count="10">
    <numFmt numFmtId="5" formatCode="&quot;CHF&quot;#,##0;&quot;CHF&quot;\-#,##0"/>
    <numFmt numFmtId="6" formatCode="&quot;CHF&quot;#,##0;[Red]&quot;CHF&quot;\-#,##0"/>
    <numFmt numFmtId="7" formatCode="&quot;CHF&quot;#,##0.00;&quot;CHF&quot;\-#,##0.00"/>
    <numFmt numFmtId="8" formatCode="&quot;CHF&quot;#,##0.00;[Red]&quot;CHF&quot;\-#,##0.00"/>
    <numFmt numFmtId="42" formatCode="_ &quot;CHF&quot;* #,##0_ ;_ &quot;CHF&quot;* \-#,##0_ ;_ &quot;CHF&quot;* &quot;-&quot;_ ;_ @_ "/>
    <numFmt numFmtId="41" formatCode="_ * #,##0_ ;_ * \-#,##0_ ;_ * &quot;-&quot;_ ;_ @_ "/>
    <numFmt numFmtId="44" formatCode="_ &quot;CHF&quot;* #,##0.00_ ;_ &quot;CHF&quot;* \-#,##0.00_ ;_ &quot;CHF&quot;* &quot;-&quot;??_ ;_ @_ "/>
    <numFmt numFmtId="43" formatCode="_ * #,##0.00_ ;_ * \-#,##0.00_ ;_ * &quot;-&quot;??_ ;_ @_ "/>
    <numFmt numFmtId="164" formatCode="0.0%"/>
    <numFmt numFmtId="165" formatCode="#\,##0"/>
  </numFmts>
  <fonts count="89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Book Antiqua"/>
      <family val="2"/>
    </font>
    <font>
      <sz val="11"/>
      <color indexed="9"/>
      <name val="Book Antiqua"/>
      <family val="2"/>
    </font>
    <font>
      <b/>
      <sz val="11"/>
      <color indexed="63"/>
      <name val="Book Antiqua"/>
      <family val="2"/>
    </font>
    <font>
      <sz val="11"/>
      <color indexed="14"/>
      <name val="Book Antiqua"/>
      <family val="2"/>
    </font>
    <font>
      <b/>
      <sz val="11"/>
      <color indexed="52"/>
      <name val="Book Antiqua"/>
      <family val="2"/>
    </font>
    <font>
      <b/>
      <sz val="11"/>
      <color indexed="9"/>
      <name val="Book Antiqua"/>
      <family val="2"/>
    </font>
    <font>
      <sz val="11"/>
      <color indexed="62"/>
      <name val="Book Antiqua"/>
      <family val="2"/>
    </font>
    <font>
      <b/>
      <sz val="11"/>
      <color indexed="8"/>
      <name val="Book Antiqua"/>
      <family val="2"/>
    </font>
    <font>
      <i/>
      <sz val="11"/>
      <color indexed="23"/>
      <name val="Book Antiqua"/>
      <family val="2"/>
    </font>
    <font>
      <sz val="11"/>
      <color indexed="17"/>
      <name val="Book Antiqua"/>
      <family val="2"/>
    </font>
    <font>
      <b/>
      <sz val="15"/>
      <color indexed="57"/>
      <name val="Book Antiqua"/>
      <family val="2"/>
    </font>
    <font>
      <b/>
      <sz val="13"/>
      <color indexed="57"/>
      <name val="Book Antiqua"/>
      <family val="2"/>
    </font>
    <font>
      <b/>
      <sz val="11"/>
      <color indexed="57"/>
      <name val="Book Antiqua"/>
      <family val="2"/>
    </font>
    <font>
      <u val="single"/>
      <sz val="10"/>
      <color indexed="12"/>
      <name val="Arial"/>
      <family val="2"/>
    </font>
    <font>
      <sz val="11"/>
      <color indexed="52"/>
      <name val="Book Antiqua"/>
      <family val="2"/>
    </font>
    <font>
      <sz val="11"/>
      <color indexed="60"/>
      <name val="Book Antiqua"/>
      <family val="2"/>
    </font>
    <font>
      <sz val="12"/>
      <color indexed="8"/>
      <name val="Calibri"/>
      <family val="2"/>
    </font>
    <font>
      <b/>
      <sz val="18"/>
      <color indexed="57"/>
      <name val="Book Antiqua"/>
      <family val="2"/>
    </font>
    <font>
      <sz val="11"/>
      <color indexed="10"/>
      <name val="Book Antiqua"/>
      <family val="2"/>
    </font>
    <font>
      <sz val="8"/>
      <name val="Arial"/>
      <family val="2"/>
    </font>
    <font>
      <b/>
      <i/>
      <sz val="16"/>
      <name val="Verdana"/>
      <family val="2"/>
    </font>
    <font>
      <sz val="10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12"/>
      <color indexed="10"/>
      <name val="Verdana"/>
      <family val="2"/>
    </font>
    <font>
      <sz val="8"/>
      <name val="Calibri"/>
      <family val="2"/>
    </font>
    <font>
      <sz val="12"/>
      <color indexed="8"/>
      <name val="Verdana"/>
      <family val="2"/>
    </font>
    <font>
      <b/>
      <i/>
      <sz val="16"/>
      <color indexed="9"/>
      <name val="Verdana"/>
      <family val="2"/>
    </font>
    <font>
      <b/>
      <sz val="14"/>
      <color indexed="9"/>
      <name val="Verdana"/>
      <family val="2"/>
    </font>
    <font>
      <b/>
      <sz val="11"/>
      <color indexed="8"/>
      <name val="Verdana"/>
      <family val="2"/>
    </font>
    <font>
      <b/>
      <sz val="14"/>
      <color indexed="8"/>
      <name val="Verdana"/>
      <family val="2"/>
    </font>
    <font>
      <sz val="11"/>
      <color indexed="8"/>
      <name val="Verdana"/>
      <family val="2"/>
    </font>
    <font>
      <b/>
      <sz val="18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i/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Verdana"/>
      <family val="2"/>
    </font>
    <font>
      <b/>
      <sz val="12"/>
      <color indexed="8"/>
      <name val="Verdana"/>
      <family val="2"/>
    </font>
    <font>
      <u val="single"/>
      <sz val="10"/>
      <color indexed="12"/>
      <name val="Verdana"/>
      <family val="2"/>
    </font>
    <font>
      <b/>
      <sz val="16"/>
      <name val="Verdana"/>
      <family val="2"/>
    </font>
    <font>
      <b/>
      <sz val="11"/>
      <name val="Calibri"/>
      <family val="2"/>
    </font>
    <font>
      <sz val="10"/>
      <color indexed="8"/>
      <name val="Arial"/>
      <family val="0"/>
    </font>
    <font>
      <sz val="10"/>
      <color indexed="8"/>
      <name val="Verdana"/>
      <family val="0"/>
    </font>
    <font>
      <b/>
      <i/>
      <sz val="16"/>
      <color indexed="8"/>
      <name val="Verdana"/>
      <family val="0"/>
    </font>
    <font>
      <sz val="3.5"/>
      <color indexed="8"/>
      <name val="Verdana"/>
      <family val="0"/>
    </font>
    <font>
      <sz val="10.25"/>
      <color indexed="8"/>
      <name val="Verdana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</fonts>
  <fills count="5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BEF"/>
        <bgColor indexed="64"/>
      </patternFill>
    </fill>
    <fill>
      <patternFill patternType="solid">
        <fgColor rgb="FFFFF7E1"/>
        <bgColor indexed="64"/>
      </patternFill>
    </fill>
    <fill>
      <patternFill patternType="solid">
        <fgColor rgb="FFEAF4E4"/>
        <bgColor indexed="64"/>
      </patternFill>
    </fill>
    <fill>
      <patternFill patternType="solid">
        <fgColor rgb="FFEAF4E4"/>
        <bgColor indexed="64"/>
      </patternFill>
    </fill>
    <fill>
      <patternFill patternType="solid">
        <fgColor rgb="FFEDF1F9"/>
        <bgColor indexed="64"/>
      </patternFill>
    </fill>
    <fill>
      <patternFill patternType="solid">
        <fgColor rgb="FFECF4FA"/>
        <bgColor indexed="64"/>
      </patternFill>
    </fill>
    <fill>
      <patternFill patternType="solid">
        <fgColor rgb="FFE9EDF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E393"/>
        <bgColor indexed="64"/>
      </patternFill>
    </fill>
    <fill>
      <patternFill patternType="solid">
        <fgColor theme="9" tint="0.7999799847602844"/>
        <bgColor indexed="64"/>
      </patternFill>
    </fill>
  </fills>
  <borders count="9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1"/>
      </top>
      <bottom style="double">
        <color indexed="51"/>
      </bottom>
    </border>
    <border>
      <left/>
      <right/>
      <top/>
      <bottom style="thick">
        <color indexed="51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3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3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/>
    </border>
    <border>
      <left/>
      <right style="double"/>
      <top style="medium"/>
      <bottom style="thin"/>
    </border>
    <border>
      <left/>
      <right style="double"/>
      <top style="thin"/>
      <bottom style="thin"/>
    </border>
    <border>
      <left/>
      <right style="double"/>
      <top style="double"/>
      <bottom style="thin"/>
    </border>
    <border>
      <left/>
      <right style="double"/>
      <top style="thin"/>
      <bottom style="medium"/>
    </border>
    <border>
      <left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/>
      <bottom style="thin"/>
    </border>
    <border>
      <left style="medium"/>
      <right/>
      <top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double"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/>
      <bottom style="double"/>
    </border>
    <border>
      <left/>
      <right/>
      <top style="thin"/>
      <bottom style="medium"/>
    </border>
    <border>
      <left style="medium"/>
      <right/>
      <top/>
      <bottom style="double"/>
    </border>
  </borders>
  <cellStyleXfs count="1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70" fillId="3" borderId="0" applyNumberFormat="0" applyBorder="0" applyAlignment="0" applyProtection="0"/>
    <xf numFmtId="0" fontId="2" fillId="4" borderId="0" applyNumberFormat="0" applyBorder="0" applyAlignment="0" applyProtection="0"/>
    <xf numFmtId="0" fontId="70" fillId="5" borderId="0" applyNumberFormat="0" applyBorder="0" applyAlignment="0" applyProtection="0"/>
    <xf numFmtId="0" fontId="2" fillId="4" borderId="0" applyNumberFormat="0" applyBorder="0" applyAlignment="0" applyProtection="0"/>
    <xf numFmtId="0" fontId="70" fillId="6" borderId="0" applyNumberFormat="0" applyBorder="0" applyAlignment="0" applyProtection="0"/>
    <xf numFmtId="0" fontId="2" fillId="2" borderId="0" applyNumberFormat="0" applyBorder="0" applyAlignment="0" applyProtection="0"/>
    <xf numFmtId="0" fontId="70" fillId="7" borderId="0" applyNumberFormat="0" applyBorder="0" applyAlignment="0" applyProtection="0"/>
    <xf numFmtId="0" fontId="2" fillId="2" borderId="0" applyNumberFormat="0" applyBorder="0" applyAlignment="0" applyProtection="0"/>
    <xf numFmtId="0" fontId="70" fillId="8" borderId="0" applyNumberFormat="0" applyBorder="0" applyAlignment="0" applyProtection="0"/>
    <xf numFmtId="0" fontId="2" fillId="9" borderId="0" applyNumberFormat="0" applyBorder="0" applyAlignment="0" applyProtection="0"/>
    <xf numFmtId="0" fontId="70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70" fillId="11" borderId="0" applyNumberFormat="0" applyBorder="0" applyAlignment="0" applyProtection="0"/>
    <xf numFmtId="0" fontId="2" fillId="4" borderId="0" applyNumberFormat="0" applyBorder="0" applyAlignment="0" applyProtection="0"/>
    <xf numFmtId="0" fontId="70" fillId="12" borderId="0" applyNumberFormat="0" applyBorder="0" applyAlignment="0" applyProtection="0"/>
    <xf numFmtId="0" fontId="2" fillId="13" borderId="0" applyNumberFormat="0" applyBorder="0" applyAlignment="0" applyProtection="0"/>
    <xf numFmtId="0" fontId="70" fillId="14" borderId="0" applyNumberFormat="0" applyBorder="0" applyAlignment="0" applyProtection="0"/>
    <xf numFmtId="0" fontId="2" fillId="4" borderId="0" applyNumberFormat="0" applyBorder="0" applyAlignment="0" applyProtection="0"/>
    <xf numFmtId="0" fontId="70" fillId="15" borderId="0" applyNumberFormat="0" applyBorder="0" applyAlignment="0" applyProtection="0"/>
    <xf numFmtId="0" fontId="2" fillId="9" borderId="0" applyNumberFormat="0" applyBorder="0" applyAlignment="0" applyProtection="0"/>
    <xf numFmtId="0" fontId="70" fillId="16" borderId="0" applyNumberFormat="0" applyBorder="0" applyAlignment="0" applyProtection="0"/>
    <xf numFmtId="0" fontId="2" fillId="9" borderId="0" applyNumberFormat="0" applyBorder="0" applyAlignment="0" applyProtection="0"/>
    <xf numFmtId="0" fontId="70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71" fillId="18" borderId="0" applyNumberFormat="0" applyBorder="0" applyAlignment="0" applyProtection="0"/>
    <xf numFmtId="0" fontId="3" fillId="4" borderId="0" applyNumberFormat="0" applyBorder="0" applyAlignment="0" applyProtection="0"/>
    <xf numFmtId="0" fontId="71" fillId="19" borderId="0" applyNumberFormat="0" applyBorder="0" applyAlignment="0" applyProtection="0"/>
    <xf numFmtId="0" fontId="3" fillId="13" borderId="0" applyNumberFormat="0" applyBorder="0" applyAlignment="0" applyProtection="0"/>
    <xf numFmtId="0" fontId="71" fillId="20" borderId="0" applyNumberFormat="0" applyBorder="0" applyAlignment="0" applyProtection="0"/>
    <xf numFmtId="0" fontId="3" fillId="21" borderId="0" applyNumberFormat="0" applyBorder="0" applyAlignment="0" applyProtection="0"/>
    <xf numFmtId="0" fontId="71" fillId="22" borderId="0" applyNumberFormat="0" applyBorder="0" applyAlignment="0" applyProtection="0"/>
    <xf numFmtId="0" fontId="3" fillId="21" borderId="0" applyNumberFormat="0" applyBorder="0" applyAlignment="0" applyProtection="0"/>
    <xf numFmtId="0" fontId="71" fillId="23" borderId="0" applyNumberFormat="0" applyBorder="0" applyAlignment="0" applyProtection="0"/>
    <xf numFmtId="0" fontId="3" fillId="24" borderId="0" applyNumberFormat="0" applyBorder="0" applyAlignment="0" applyProtection="0"/>
    <xf numFmtId="0" fontId="71" fillId="25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71" fillId="27" borderId="0" applyNumberFormat="0" applyBorder="0" applyAlignment="0" applyProtection="0"/>
    <xf numFmtId="0" fontId="3" fillId="28" borderId="0" applyNumberFormat="0" applyBorder="0" applyAlignment="0" applyProtection="0"/>
    <xf numFmtId="0" fontId="71" fillId="29" borderId="0" applyNumberFormat="0" applyBorder="0" applyAlignment="0" applyProtection="0"/>
    <xf numFmtId="0" fontId="3" fillId="30" borderId="0" applyNumberFormat="0" applyBorder="0" applyAlignment="0" applyProtection="0"/>
    <xf numFmtId="0" fontId="71" fillId="31" borderId="0" applyNumberFormat="0" applyBorder="0" applyAlignment="0" applyProtection="0"/>
    <xf numFmtId="0" fontId="3" fillId="21" borderId="0" applyNumberFormat="0" applyBorder="0" applyAlignment="0" applyProtection="0"/>
    <xf numFmtId="0" fontId="71" fillId="32" borderId="0" applyNumberFormat="0" applyBorder="0" applyAlignment="0" applyProtection="0"/>
    <xf numFmtId="0" fontId="3" fillId="21" borderId="0" applyNumberFormat="0" applyBorder="0" applyAlignment="0" applyProtection="0"/>
    <xf numFmtId="0" fontId="71" fillId="33" borderId="0" applyNumberFormat="0" applyBorder="0" applyAlignment="0" applyProtection="0"/>
    <xf numFmtId="0" fontId="3" fillId="21" borderId="0" applyNumberFormat="0" applyBorder="0" applyAlignment="0" applyProtection="0"/>
    <xf numFmtId="0" fontId="71" fillId="34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4" fillId="35" borderId="1" applyNumberFormat="0" applyAlignment="0" applyProtection="0"/>
    <xf numFmtId="0" fontId="5" fillId="36" borderId="0" applyNumberFormat="0" applyBorder="0" applyAlignment="0" applyProtection="0"/>
    <xf numFmtId="0" fontId="72" fillId="37" borderId="0" applyNumberFormat="0" applyBorder="0" applyAlignment="0" applyProtection="0"/>
    <xf numFmtId="0" fontId="6" fillId="35" borderId="2" applyNumberFormat="0" applyAlignment="0" applyProtection="0"/>
    <xf numFmtId="0" fontId="6" fillId="35" borderId="2" applyNumberFormat="0" applyAlignment="0" applyProtection="0"/>
    <xf numFmtId="0" fontId="73" fillId="38" borderId="3" applyNumberFormat="0" applyAlignment="0" applyProtection="0"/>
    <xf numFmtId="0" fontId="7" fillId="39" borderId="4" applyNumberFormat="0" applyAlignment="0" applyProtection="0"/>
    <xf numFmtId="0" fontId="74" fillId="4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2" applyNumberFormat="0" applyAlignment="0" applyProtection="0"/>
    <xf numFmtId="0" fontId="9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76" fillId="42" borderId="0" applyNumberFormat="0" applyBorder="0" applyAlignment="0" applyProtection="0"/>
    <xf numFmtId="0" fontId="11" fillId="41" borderId="0" applyNumberFormat="0" applyBorder="0" applyAlignment="0" applyProtection="0"/>
    <xf numFmtId="0" fontId="12" fillId="0" borderId="7" applyNumberFormat="0" applyFill="0" applyAlignment="0" applyProtection="0"/>
    <xf numFmtId="0" fontId="77" fillId="0" borderId="8" applyNumberFormat="0" applyFill="0" applyAlignment="0" applyProtection="0"/>
    <xf numFmtId="0" fontId="13" fillId="0" borderId="9" applyNumberFormat="0" applyFill="0" applyAlignment="0" applyProtection="0"/>
    <xf numFmtId="0" fontId="78" fillId="0" borderId="10" applyNumberFormat="0" applyFill="0" applyAlignment="0" applyProtection="0"/>
    <xf numFmtId="0" fontId="14" fillId="0" borderId="11" applyNumberFormat="0" applyFill="0" applyAlignment="0" applyProtection="0"/>
    <xf numFmtId="0" fontId="79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4" borderId="2" applyNumberFormat="0" applyAlignment="0" applyProtection="0"/>
    <xf numFmtId="0" fontId="80" fillId="43" borderId="3" applyNumberFormat="0" applyAlignment="0" applyProtection="0"/>
    <xf numFmtId="0" fontId="16" fillId="0" borderId="13" applyNumberFormat="0" applyFill="0" applyAlignment="0" applyProtection="0"/>
    <xf numFmtId="0" fontId="81" fillId="0" borderId="14" applyNumberFormat="0" applyFill="0" applyAlignment="0" applyProtection="0"/>
    <xf numFmtId="0" fontId="17" fillId="9" borderId="0" applyNumberFormat="0" applyBorder="0" applyAlignment="0" applyProtection="0"/>
    <xf numFmtId="0" fontId="82" fillId="44" borderId="0" applyNumberFormat="0" applyBorder="0" applyAlignment="0" applyProtection="0"/>
    <xf numFmtId="0" fontId="7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5" applyNumberFormat="0" applyFont="0" applyAlignment="0" applyProtection="0"/>
    <xf numFmtId="0" fontId="70" fillId="45" borderId="16" applyNumberFormat="0" applyFont="0" applyAlignment="0" applyProtection="0"/>
    <xf numFmtId="0" fontId="0" fillId="2" borderId="15" applyNumberFormat="0" applyFont="0" applyAlignment="0" applyProtection="0"/>
    <xf numFmtId="0" fontId="4" fillId="35" borderId="1" applyNumberFormat="0" applyAlignment="0" applyProtection="0"/>
    <xf numFmtId="0" fontId="83" fillId="38" borderId="17" applyNumberFormat="0" applyAlignment="0" applyProtection="0"/>
    <xf numFmtId="9" fontId="0" fillId="0" borderId="0" applyFont="0" applyFill="0" applyBorder="0" applyAlignment="0" applyProtection="0"/>
    <xf numFmtId="0" fontId="5" fillId="36" borderId="0" applyNumberFormat="0" applyBorder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5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0" borderId="9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" fillId="39" borderId="4" applyNumberFormat="0" applyAlignment="0" applyProtection="0"/>
  </cellStyleXfs>
  <cellXfs count="538">
    <xf numFmtId="0" fontId="0" fillId="0" borderId="0" xfId="0" applyAlignment="1">
      <alignment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/>
    </xf>
    <xf numFmtId="0" fontId="25" fillId="35" borderId="19" xfId="0" applyFont="1" applyFill="1" applyBorder="1" applyAlignment="1">
      <alignment horizontal="left" vertical="center"/>
    </xf>
    <xf numFmtId="0" fontId="25" fillId="35" borderId="20" xfId="0" applyFont="1" applyFill="1" applyBorder="1" applyAlignment="1">
      <alignment horizontal="right" vertical="center"/>
    </xf>
    <xf numFmtId="0" fontId="25" fillId="35" borderId="21" xfId="0" applyFont="1" applyFill="1" applyBorder="1" applyAlignment="1">
      <alignment horizontal="right" vertical="center"/>
    </xf>
    <xf numFmtId="0" fontId="25" fillId="35" borderId="22" xfId="0" applyFont="1" applyFill="1" applyBorder="1" applyAlignment="1">
      <alignment horizontal="right" vertical="center"/>
    </xf>
    <xf numFmtId="0" fontId="26" fillId="0" borderId="0" xfId="0" applyFont="1" applyAlignment="1">
      <alignment horizontal="center"/>
    </xf>
    <xf numFmtId="0" fontId="29" fillId="0" borderId="23" xfId="136" applyFont="1" applyFill="1" applyBorder="1" applyAlignment="1">
      <alignment vertical="center"/>
      <protection/>
    </xf>
    <xf numFmtId="0" fontId="29" fillId="0" borderId="24" xfId="136" applyFont="1" applyFill="1" applyBorder="1" applyAlignment="1">
      <alignment vertical="center"/>
      <protection/>
    </xf>
    <xf numFmtId="0" fontId="29" fillId="0" borderId="23" xfId="136" applyFont="1" applyFill="1" applyBorder="1" applyAlignment="1">
      <alignment horizontal="right" vertical="center"/>
      <protection/>
    </xf>
    <xf numFmtId="0" fontId="29" fillId="0" borderId="24" xfId="136" applyFont="1" applyFill="1" applyBorder="1" applyAlignment="1">
      <alignment horizontal="right" vertical="center"/>
      <protection/>
    </xf>
    <xf numFmtId="0" fontId="29" fillId="0" borderId="25" xfId="136" applyFont="1" applyFill="1" applyBorder="1" applyAlignment="1">
      <alignment horizontal="right" vertical="center"/>
      <protection/>
    </xf>
    <xf numFmtId="0" fontId="29" fillId="0" borderId="26" xfId="136" applyFont="1" applyFill="1" applyBorder="1" applyAlignment="1">
      <alignment horizontal="right" vertical="center"/>
      <protection/>
    </xf>
    <xf numFmtId="0" fontId="23" fillId="0" borderId="27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19" xfId="0" applyFont="1" applyFill="1" applyBorder="1" applyAlignment="1">
      <alignment horizontal="left" vertical="center"/>
    </xf>
    <xf numFmtId="0" fontId="25" fillId="0" borderId="21" xfId="0" applyFont="1" applyFill="1" applyBorder="1" applyAlignment="1">
      <alignment horizontal="right" vertical="center"/>
    </xf>
    <xf numFmtId="0" fontId="25" fillId="0" borderId="22" xfId="0" applyFont="1" applyFill="1" applyBorder="1" applyAlignment="1">
      <alignment horizontal="right" vertical="center"/>
    </xf>
    <xf numFmtId="0" fontId="30" fillId="0" borderId="0" xfId="136" applyFont="1" applyFill="1" applyBorder="1" applyAlignment="1">
      <alignment horizontal="right" vertical="center"/>
      <protection/>
    </xf>
    <xf numFmtId="0" fontId="23" fillId="0" borderId="27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23" xfId="0" applyFont="1" applyBorder="1" applyAlignment="1">
      <alignment/>
    </xf>
    <xf numFmtId="0" fontId="0" fillId="0" borderId="0" xfId="0" applyFill="1" applyAlignment="1">
      <alignment horizontal="center"/>
    </xf>
    <xf numFmtId="0" fontId="33" fillId="0" borderId="0" xfId="136" applyFont="1">
      <alignment/>
      <protection/>
    </xf>
    <xf numFmtId="0" fontId="26" fillId="0" borderId="0" xfId="136" applyFont="1" applyAlignment="1">
      <alignment horizontal="center"/>
      <protection/>
    </xf>
    <xf numFmtId="0" fontId="33" fillId="0" borderId="0" xfId="136" applyFont="1" applyFill="1">
      <alignment/>
      <protection/>
    </xf>
    <xf numFmtId="0" fontId="33" fillId="13" borderId="0" xfId="136" applyFont="1" applyFill="1">
      <alignment/>
      <protection/>
    </xf>
    <xf numFmtId="0" fontId="3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38" fillId="0" borderId="24" xfId="0" applyFont="1" applyBorder="1" applyAlignment="1">
      <alignment wrapText="1"/>
    </xf>
    <xf numFmtId="0" fontId="38" fillId="0" borderId="26" xfId="0" applyFont="1" applyFill="1" applyBorder="1" applyAlignment="1">
      <alignment wrapText="1"/>
    </xf>
    <xf numFmtId="0" fontId="38" fillId="0" borderId="28" xfId="0" applyFont="1" applyFill="1" applyBorder="1" applyAlignment="1">
      <alignment horizontal="right" vertical="center" wrapText="1"/>
    </xf>
    <xf numFmtId="0" fontId="23" fillId="0" borderId="0" xfId="0" applyFont="1" applyAlignment="1">
      <alignment horizontal="left"/>
    </xf>
    <xf numFmtId="0" fontId="27" fillId="0" borderId="0" xfId="0" applyFont="1" applyAlignment="1">
      <alignment/>
    </xf>
    <xf numFmtId="0" fontId="29" fillId="0" borderId="24" xfId="0" applyFont="1" applyFill="1" applyBorder="1" applyAlignment="1">
      <alignment horizontal="right" wrapText="1"/>
    </xf>
    <xf numFmtId="0" fontId="29" fillId="0" borderId="0" xfId="136" applyFont="1" applyFill="1" applyBorder="1">
      <alignment/>
      <protection/>
    </xf>
    <xf numFmtId="0" fontId="29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right" wrapText="1"/>
    </xf>
    <xf numFmtId="0" fontId="29" fillId="0" borderId="0" xfId="0" applyFont="1" applyFill="1" applyBorder="1" applyAlignment="1">
      <alignment horizontal="right"/>
    </xf>
    <xf numFmtId="0" fontId="42" fillId="0" borderId="0" xfId="136" applyFont="1" applyAlignment="1">
      <alignment wrapText="1"/>
      <protection/>
    </xf>
    <xf numFmtId="0" fontId="38" fillId="0" borderId="29" xfId="0" applyFont="1" applyBorder="1" applyAlignment="1">
      <alignment horizontal="right" wrapText="1"/>
    </xf>
    <xf numFmtId="0" fontId="29" fillId="0" borderId="30" xfId="136" applyFont="1" applyFill="1" applyBorder="1" applyAlignment="1">
      <alignment horizontal="left" vertical="center"/>
      <protection/>
    </xf>
    <xf numFmtId="0" fontId="29" fillId="0" borderId="30" xfId="136" applyFont="1" applyFill="1" applyBorder="1" applyAlignment="1">
      <alignment vertical="center"/>
      <protection/>
    </xf>
    <xf numFmtId="0" fontId="25" fillId="0" borderId="31" xfId="0" applyFont="1" applyFill="1" applyBorder="1" applyAlignment="1">
      <alignment horizontal="right" vertical="center"/>
    </xf>
    <xf numFmtId="0" fontId="29" fillId="0" borderId="32" xfId="136" applyFont="1" applyFill="1" applyBorder="1" applyAlignment="1">
      <alignment horizontal="left" vertical="center"/>
      <protection/>
    </xf>
    <xf numFmtId="0" fontId="29" fillId="0" borderId="32" xfId="136" applyFont="1" applyFill="1" applyBorder="1" applyAlignment="1">
      <alignment vertical="center"/>
      <protection/>
    </xf>
    <xf numFmtId="0" fontId="29" fillId="0" borderId="33" xfId="136" applyFont="1" applyFill="1" applyBorder="1" applyAlignment="1">
      <alignment horizontal="left" vertical="center"/>
      <protection/>
    </xf>
    <xf numFmtId="0" fontId="30" fillId="0" borderId="0" xfId="0" applyFont="1" applyBorder="1" applyAlignment="1">
      <alignment/>
    </xf>
    <xf numFmtId="0" fontId="29" fillId="0" borderId="23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4" xfId="0" applyFont="1" applyFill="1" applyBorder="1" applyAlignment="1">
      <alignment horizontal="right"/>
    </xf>
    <xf numFmtId="0" fontId="29" fillId="0" borderId="34" xfId="136" applyFont="1" applyFill="1" applyBorder="1" applyAlignment="1">
      <alignment vertical="center"/>
      <protection/>
    </xf>
    <xf numFmtId="0" fontId="29" fillId="0" borderId="24" xfId="136" applyFont="1" applyFill="1" applyBorder="1" applyAlignment="1">
      <alignment horizontal="right"/>
      <protection/>
    </xf>
    <xf numFmtId="0" fontId="29" fillId="0" borderId="23" xfId="136" applyFont="1" applyFill="1" applyBorder="1">
      <alignment/>
      <protection/>
    </xf>
    <xf numFmtId="0" fontId="38" fillId="0" borderId="23" xfId="136" applyFont="1" applyBorder="1">
      <alignment/>
      <protection/>
    </xf>
    <xf numFmtId="0" fontId="38" fillId="0" borderId="24" xfId="136" applyFont="1" applyBorder="1">
      <alignment/>
      <protection/>
    </xf>
    <xf numFmtId="0" fontId="38" fillId="0" borderId="35" xfId="136" applyFont="1" applyBorder="1">
      <alignment/>
      <protection/>
    </xf>
    <xf numFmtId="0" fontId="38" fillId="0" borderId="36" xfId="136" applyFont="1" applyBorder="1">
      <alignment/>
      <protection/>
    </xf>
    <xf numFmtId="0" fontId="38" fillId="0" borderId="36" xfId="0" applyFont="1" applyFill="1" applyBorder="1" applyAlignment="1">
      <alignment wrapText="1"/>
    </xf>
    <xf numFmtId="0" fontId="29" fillId="0" borderId="35" xfId="0" applyFont="1" applyBorder="1" applyAlignment="1">
      <alignment horizontal="center" vertical="center"/>
    </xf>
    <xf numFmtId="0" fontId="38" fillId="0" borderId="37" xfId="0" applyFont="1" applyFill="1" applyBorder="1" applyAlignment="1">
      <alignment horizontal="right" vertical="center" wrapText="1"/>
    </xf>
    <xf numFmtId="0" fontId="30" fillId="0" borderId="38" xfId="136" applyFont="1" applyFill="1" applyBorder="1" applyAlignment="1">
      <alignment horizontal="right" vertical="center"/>
      <protection/>
    </xf>
    <xf numFmtId="164" fontId="29" fillId="0" borderId="24" xfId="136" applyNumberFormat="1" applyFont="1" applyFill="1" applyBorder="1" applyAlignment="1">
      <alignment horizontal="right" vertical="center"/>
      <protection/>
    </xf>
    <xf numFmtId="164" fontId="29" fillId="0" borderId="39" xfId="136" applyNumberFormat="1" applyFont="1" applyFill="1" applyBorder="1" applyAlignment="1">
      <alignment horizontal="right" vertical="center"/>
      <protection/>
    </xf>
    <xf numFmtId="164" fontId="29" fillId="0" borderId="40" xfId="136" applyNumberFormat="1" applyFont="1" applyFill="1" applyBorder="1" applyAlignment="1">
      <alignment horizontal="right" vertical="center"/>
      <protection/>
    </xf>
    <xf numFmtId="164" fontId="29" fillId="0" borderId="41" xfId="136" applyNumberFormat="1" applyFont="1" applyFill="1" applyBorder="1" applyAlignment="1">
      <alignment horizontal="right" vertical="center"/>
      <protection/>
    </xf>
    <xf numFmtId="164" fontId="29" fillId="0" borderId="42" xfId="136" applyNumberFormat="1" applyFont="1" applyFill="1" applyBorder="1" applyAlignment="1">
      <alignment horizontal="right" vertical="center"/>
      <protection/>
    </xf>
    <xf numFmtId="164" fontId="29" fillId="0" borderId="43" xfId="136" applyNumberFormat="1" applyFont="1" applyFill="1" applyBorder="1" applyAlignment="1">
      <alignment horizontal="right" vertical="center"/>
      <protection/>
    </xf>
    <xf numFmtId="164" fontId="29" fillId="0" borderId="44" xfId="136" applyNumberFormat="1" applyFont="1" applyFill="1" applyBorder="1" applyAlignment="1">
      <alignment horizontal="right" vertical="center"/>
      <protection/>
    </xf>
    <xf numFmtId="9" fontId="29" fillId="0" borderId="31" xfId="134" applyFont="1" applyFill="1" applyBorder="1" applyAlignment="1">
      <alignment horizontal="right" vertical="center"/>
    </xf>
    <xf numFmtId="9" fontId="29" fillId="0" borderId="40" xfId="134" applyFont="1" applyFill="1" applyBorder="1" applyAlignment="1">
      <alignment horizontal="right" vertical="center"/>
    </xf>
    <xf numFmtId="9" fontId="29" fillId="0" borderId="39" xfId="134" applyFont="1" applyFill="1" applyBorder="1" applyAlignment="1">
      <alignment horizontal="right" vertical="center"/>
    </xf>
    <xf numFmtId="0" fontId="29" fillId="0" borderId="45" xfId="136" applyFont="1" applyFill="1" applyBorder="1" applyAlignment="1">
      <alignment horizontal="right"/>
      <protection/>
    </xf>
    <xf numFmtId="0" fontId="29" fillId="0" borderId="46" xfId="136" applyFont="1" applyFill="1" applyBorder="1" applyAlignment="1">
      <alignment horizontal="right"/>
      <protection/>
    </xf>
    <xf numFmtId="0" fontId="29" fillId="0" borderId="39" xfId="136" applyFont="1" applyFill="1" applyBorder="1">
      <alignment/>
      <protection/>
    </xf>
    <xf numFmtId="0" fontId="29" fillId="0" borderId="39" xfId="136" applyFont="1" applyFill="1" applyBorder="1" applyAlignment="1">
      <alignment horizontal="right"/>
      <protection/>
    </xf>
    <xf numFmtId="0" fontId="29" fillId="0" borderId="36" xfId="136" applyFont="1" applyFill="1" applyBorder="1" applyAlignment="1">
      <alignment horizontal="right"/>
      <protection/>
    </xf>
    <xf numFmtId="0" fontId="29" fillId="0" borderId="40" xfId="136" applyFont="1" applyFill="1" applyBorder="1">
      <alignment/>
      <protection/>
    </xf>
    <xf numFmtId="0" fontId="29" fillId="0" borderId="40" xfId="136" applyFont="1" applyFill="1" applyBorder="1" applyAlignment="1">
      <alignment horizontal="right"/>
      <protection/>
    </xf>
    <xf numFmtId="0" fontId="29" fillId="0" borderId="41" xfId="136" applyFont="1" applyFill="1" applyBorder="1" applyAlignment="1">
      <alignment horizontal="right"/>
      <protection/>
    </xf>
    <xf numFmtId="0" fontId="29" fillId="0" borderId="47" xfId="136" applyFont="1" applyFill="1" applyBorder="1" applyAlignment="1">
      <alignment horizontal="right"/>
      <protection/>
    </xf>
    <xf numFmtId="0" fontId="29" fillId="0" borderId="48" xfId="136" applyFont="1" applyFill="1" applyBorder="1" applyAlignment="1">
      <alignment horizontal="right"/>
      <protection/>
    </xf>
    <xf numFmtId="3" fontId="29" fillId="0" borderId="0" xfId="136" applyNumberFormat="1" applyFont="1" applyFill="1" applyBorder="1" applyAlignment="1">
      <alignment vertical="center"/>
      <protection/>
    </xf>
    <xf numFmtId="0" fontId="29" fillId="0" borderId="49" xfId="136" applyFont="1" applyFill="1" applyBorder="1" applyAlignment="1">
      <alignment horizontal="left" vertical="center"/>
      <protection/>
    </xf>
    <xf numFmtId="0" fontId="30" fillId="0" borderId="50" xfId="136" applyFont="1" applyFill="1" applyBorder="1" applyAlignment="1">
      <alignment horizontal="left" vertical="center"/>
      <protection/>
    </xf>
    <xf numFmtId="0" fontId="23" fillId="0" borderId="51" xfId="0" applyFont="1" applyBorder="1" applyAlignment="1">
      <alignment/>
    </xf>
    <xf numFmtId="0" fontId="23" fillId="0" borderId="52" xfId="0" applyFont="1" applyBorder="1" applyAlignment="1">
      <alignment/>
    </xf>
    <xf numFmtId="0" fontId="25" fillId="0" borderId="53" xfId="0" applyFont="1" applyFill="1" applyBorder="1" applyAlignment="1">
      <alignment horizontal="right" vertical="center"/>
    </xf>
    <xf numFmtId="0" fontId="38" fillId="0" borderId="54" xfId="136" applyFont="1" applyBorder="1">
      <alignment/>
      <protection/>
    </xf>
    <xf numFmtId="0" fontId="29" fillId="0" borderId="30" xfId="136" applyFont="1" applyFill="1" applyBorder="1" applyAlignment="1">
      <alignment horizontal="right" vertical="center"/>
      <protection/>
    </xf>
    <xf numFmtId="0" fontId="38" fillId="0" borderId="30" xfId="136" applyFont="1" applyBorder="1">
      <alignment/>
      <protection/>
    </xf>
    <xf numFmtId="0" fontId="29" fillId="0" borderId="55" xfId="136" applyFont="1" applyFill="1" applyBorder="1" applyAlignment="1">
      <alignment horizontal="right" vertical="center"/>
      <protection/>
    </xf>
    <xf numFmtId="0" fontId="33" fillId="0" borderId="0" xfId="136" applyFont="1" applyBorder="1">
      <alignment/>
      <protection/>
    </xf>
    <xf numFmtId="0" fontId="70" fillId="0" borderId="0" xfId="126">
      <alignment/>
      <protection/>
    </xf>
    <xf numFmtId="0" fontId="25" fillId="46" borderId="56" xfId="0" applyFont="1" applyFill="1" applyBorder="1" applyAlignment="1">
      <alignment horizontal="right" vertical="center"/>
    </xf>
    <xf numFmtId="164" fontId="29" fillId="0" borderId="26" xfId="136" applyNumberFormat="1" applyFont="1" applyFill="1" applyBorder="1" applyAlignment="1">
      <alignment horizontal="right" vertical="center"/>
      <protection/>
    </xf>
    <xf numFmtId="164" fontId="29" fillId="0" borderId="57" xfId="136" applyNumberFormat="1" applyFont="1" applyFill="1" applyBorder="1" applyAlignment="1">
      <alignment horizontal="right" vertical="center"/>
      <protection/>
    </xf>
    <xf numFmtId="164" fontId="29" fillId="0" borderId="0" xfId="136" applyNumberFormat="1" applyFont="1" applyFill="1" applyBorder="1" applyAlignment="1">
      <alignment horizontal="right" vertical="center"/>
      <protection/>
    </xf>
    <xf numFmtId="0" fontId="29" fillId="0" borderId="24" xfId="0" applyFont="1" applyFill="1" applyBorder="1" applyAlignment="1">
      <alignment wrapText="1"/>
    </xf>
    <xf numFmtId="0" fontId="29" fillId="0" borderId="24" xfId="0" applyFont="1" applyFill="1" applyBorder="1" applyAlignment="1">
      <alignment/>
    </xf>
    <xf numFmtId="1" fontId="29" fillId="0" borderId="20" xfId="136" applyNumberFormat="1" applyFont="1" applyFill="1" applyBorder="1" applyAlignment="1">
      <alignment vertical="center"/>
      <protection/>
    </xf>
    <xf numFmtId="1" fontId="29" fillId="0" borderId="21" xfId="136" applyNumberFormat="1" applyFont="1" applyFill="1" applyBorder="1" applyAlignment="1">
      <alignment vertical="center"/>
      <protection/>
    </xf>
    <xf numFmtId="1" fontId="29" fillId="0" borderId="31" xfId="136" applyNumberFormat="1" applyFont="1" applyFill="1" applyBorder="1" applyAlignment="1">
      <alignment vertical="center"/>
      <protection/>
    </xf>
    <xf numFmtId="1" fontId="29" fillId="0" borderId="23" xfId="136" applyNumberFormat="1" applyFont="1" applyFill="1" applyBorder="1" applyAlignment="1">
      <alignment vertical="center"/>
      <protection/>
    </xf>
    <xf numFmtId="1" fontId="29" fillId="0" borderId="24" xfId="136" applyNumberFormat="1" applyFont="1" applyFill="1" applyBorder="1" applyAlignment="1">
      <alignment vertical="center"/>
      <protection/>
    </xf>
    <xf numFmtId="1" fontId="29" fillId="0" borderId="25" xfId="136" applyNumberFormat="1" applyFont="1" applyFill="1" applyBorder="1" applyAlignment="1">
      <alignment vertical="center"/>
      <protection/>
    </xf>
    <xf numFmtId="1" fontId="29" fillId="0" borderId="26" xfId="136" applyNumberFormat="1" applyFont="1" applyFill="1" applyBorder="1" applyAlignment="1">
      <alignment vertical="center"/>
      <protection/>
    </xf>
    <xf numFmtId="1" fontId="29" fillId="0" borderId="58" xfId="136" applyNumberFormat="1" applyFont="1" applyFill="1" applyBorder="1" applyAlignment="1">
      <alignment horizontal="right" vertical="center"/>
      <protection/>
    </xf>
    <xf numFmtId="1" fontId="29" fillId="0" borderId="39" xfId="136" applyNumberFormat="1" applyFont="1" applyFill="1" applyBorder="1" applyAlignment="1">
      <alignment horizontal="right" vertical="center"/>
      <protection/>
    </xf>
    <xf numFmtId="1" fontId="29" fillId="0" borderId="59" xfId="136" applyNumberFormat="1" applyFont="1" applyFill="1" applyBorder="1" applyAlignment="1">
      <alignment horizontal="right" vertical="center"/>
      <protection/>
    </xf>
    <xf numFmtId="0" fontId="30" fillId="0" borderId="38" xfId="136" applyFont="1" applyFill="1" applyBorder="1" applyAlignment="1">
      <alignment vertical="center"/>
      <protection/>
    </xf>
    <xf numFmtId="1" fontId="29" fillId="0" borderId="24" xfId="136" applyNumberFormat="1" applyFont="1" applyFill="1" applyBorder="1" applyAlignment="1">
      <alignment horizontal="right" vertical="center"/>
      <protection/>
    </xf>
    <xf numFmtId="0" fontId="30" fillId="0" borderId="0" xfId="136" applyFont="1" applyFill="1" applyBorder="1" applyAlignment="1">
      <alignment vertical="center"/>
      <protection/>
    </xf>
    <xf numFmtId="9" fontId="29" fillId="0" borderId="24" xfId="134" applyFont="1" applyFill="1" applyBorder="1" applyAlignment="1">
      <alignment horizontal="right" vertical="center"/>
    </xf>
    <xf numFmtId="0" fontId="38" fillId="0" borderId="0" xfId="136" applyFont="1" applyFill="1" applyBorder="1">
      <alignment/>
      <protection/>
    </xf>
    <xf numFmtId="0" fontId="30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horizontal="right" wrapText="1"/>
    </xf>
    <xf numFmtId="0" fontId="38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1" fontId="29" fillId="0" borderId="60" xfId="136" applyNumberFormat="1" applyFont="1" applyFill="1" applyBorder="1" applyAlignment="1">
      <alignment vertical="center"/>
      <protection/>
    </xf>
    <xf numFmtId="1" fontId="29" fillId="0" borderId="29" xfId="136" applyNumberFormat="1" applyFont="1" applyFill="1" applyBorder="1" applyAlignment="1">
      <alignment vertical="center"/>
      <protection/>
    </xf>
    <xf numFmtId="1" fontId="29" fillId="0" borderId="61" xfId="136" applyNumberFormat="1" applyFont="1" applyFill="1" applyBorder="1" applyAlignment="1">
      <alignment vertical="center"/>
      <protection/>
    </xf>
    <xf numFmtId="0" fontId="38" fillId="0" borderId="54" xfId="136" applyFont="1" applyFill="1" applyBorder="1">
      <alignment/>
      <protection/>
    </xf>
    <xf numFmtId="0" fontId="38" fillId="0" borderId="37" xfId="136" applyFont="1" applyFill="1" applyBorder="1">
      <alignment/>
      <protection/>
    </xf>
    <xf numFmtId="0" fontId="38" fillId="0" borderId="30" xfId="136" applyFont="1" applyFill="1" applyBorder="1">
      <alignment/>
      <protection/>
    </xf>
    <xf numFmtId="0" fontId="38" fillId="0" borderId="34" xfId="136" applyFont="1" applyFill="1" applyBorder="1">
      <alignment/>
      <protection/>
    </xf>
    <xf numFmtId="0" fontId="29" fillId="0" borderId="28" xfId="136" applyFont="1" applyFill="1" applyBorder="1" applyAlignment="1">
      <alignment vertical="center"/>
      <protection/>
    </xf>
    <xf numFmtId="0" fontId="29" fillId="0" borderId="60" xfId="136" applyFont="1" applyFill="1" applyBorder="1" applyAlignment="1">
      <alignment horizontal="right"/>
      <protection/>
    </xf>
    <xf numFmtId="0" fontId="29" fillId="0" borderId="62" xfId="136" applyFont="1" applyFill="1" applyBorder="1" applyAlignment="1">
      <alignment horizontal="left" vertical="center"/>
      <protection/>
    </xf>
    <xf numFmtId="0" fontId="29" fillId="0" borderId="62" xfId="136" applyFont="1" applyFill="1" applyBorder="1" applyAlignment="1">
      <alignment vertical="center"/>
      <protection/>
    </xf>
    <xf numFmtId="0" fontId="29" fillId="0" borderId="63" xfId="136" applyFont="1" applyFill="1" applyBorder="1" applyAlignment="1">
      <alignment horizontal="left" vertical="center"/>
      <protection/>
    </xf>
    <xf numFmtId="0" fontId="29" fillId="0" borderId="55" xfId="136" applyFont="1" applyFill="1" applyBorder="1" applyAlignment="1">
      <alignment horizontal="left" vertical="center"/>
      <protection/>
    </xf>
    <xf numFmtId="9" fontId="29" fillId="0" borderId="59" xfId="134" applyFont="1" applyFill="1" applyBorder="1" applyAlignment="1">
      <alignment horizontal="right" vertical="center"/>
    </xf>
    <xf numFmtId="49" fontId="70" fillId="0" borderId="0" xfId="122" applyNumberFormat="1" applyAlignment="1">
      <alignment horizontal="center"/>
      <protection/>
    </xf>
    <xf numFmtId="0" fontId="29" fillId="0" borderId="0" xfId="136" applyFont="1" applyFill="1" applyBorder="1" applyAlignment="1">
      <alignment horizontal="right"/>
      <protection/>
    </xf>
    <xf numFmtId="0" fontId="29" fillId="0" borderId="35" xfId="136" applyFont="1" applyFill="1" applyBorder="1">
      <alignment/>
      <protection/>
    </xf>
    <xf numFmtId="0" fontId="34" fillId="0" borderId="0" xfId="136" applyFont="1" applyFill="1" applyBorder="1" applyAlignment="1">
      <alignment horizontal="left" vertical="center"/>
      <protection/>
    </xf>
    <xf numFmtId="0" fontId="34" fillId="0" borderId="0" xfId="136" applyFont="1" applyFill="1" applyBorder="1" applyAlignment="1">
      <alignment vertical="center"/>
      <protection/>
    </xf>
    <xf numFmtId="0" fontId="25" fillId="0" borderId="0" xfId="136" applyFont="1" applyFill="1" applyBorder="1" applyAlignment="1">
      <alignment vertical="center"/>
      <protection/>
    </xf>
    <xf numFmtId="0" fontId="28" fillId="0" borderId="0" xfId="136" applyFont="1" applyFill="1" applyBorder="1" applyAlignment="1">
      <alignment vertical="center"/>
      <protection/>
    </xf>
    <xf numFmtId="0" fontId="29" fillId="46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8" fillId="0" borderId="64" xfId="0" applyFont="1" applyFill="1" applyBorder="1" applyAlignment="1">
      <alignment/>
    </xf>
    <xf numFmtId="0" fontId="29" fillId="0" borderId="65" xfId="0" applyFont="1" applyFill="1" applyBorder="1" applyAlignment="1">
      <alignment/>
    </xf>
    <xf numFmtId="0" fontId="29" fillId="0" borderId="66" xfId="0" applyFont="1" applyFill="1" applyBorder="1" applyAlignment="1">
      <alignment/>
    </xf>
    <xf numFmtId="0" fontId="29" fillId="0" borderId="0" xfId="0" applyFont="1" applyAlignment="1">
      <alignment/>
    </xf>
    <xf numFmtId="0" fontId="28" fillId="0" borderId="27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47" xfId="0" applyFont="1" applyBorder="1" applyAlignment="1">
      <alignment/>
    </xf>
    <xf numFmtId="0" fontId="29" fillId="0" borderId="64" xfId="0" applyFont="1" applyBorder="1" applyAlignment="1">
      <alignment/>
    </xf>
    <xf numFmtId="0" fontId="29" fillId="0" borderId="65" xfId="0" applyFont="1" applyBorder="1" applyAlignment="1">
      <alignment/>
    </xf>
    <xf numFmtId="0" fontId="29" fillId="0" borderId="66" xfId="0" applyFont="1" applyBorder="1" applyAlignment="1">
      <alignment/>
    </xf>
    <xf numFmtId="0" fontId="29" fillId="0" borderId="0" xfId="0" applyFont="1" applyAlignment="1">
      <alignment vertical="center"/>
    </xf>
    <xf numFmtId="0" fontId="25" fillId="35" borderId="31" xfId="0" applyFont="1" applyFill="1" applyBorder="1" applyAlignment="1">
      <alignment horizontal="right" vertical="center"/>
    </xf>
    <xf numFmtId="0" fontId="29" fillId="0" borderId="39" xfId="136" applyFont="1" applyFill="1" applyBorder="1" applyAlignment="1">
      <alignment horizontal="right" vertical="center"/>
      <protection/>
    </xf>
    <xf numFmtId="0" fontId="29" fillId="0" borderId="59" xfId="136" applyFont="1" applyFill="1" applyBorder="1" applyAlignment="1">
      <alignment horizontal="right" vertical="center"/>
      <protection/>
    </xf>
    <xf numFmtId="0" fontId="61" fillId="0" borderId="27" xfId="115" applyFont="1" applyBorder="1" applyAlignment="1" applyProtection="1">
      <alignment horizontal="left" vertical="center"/>
      <protection/>
    </xf>
    <xf numFmtId="0" fontId="61" fillId="0" borderId="0" xfId="115" applyFont="1" applyBorder="1" applyAlignment="1" applyProtection="1">
      <alignment horizontal="left" vertical="center"/>
      <protection/>
    </xf>
    <xf numFmtId="0" fontId="61" fillId="0" borderId="47" xfId="115" applyFont="1" applyBorder="1" applyAlignment="1" applyProtection="1">
      <alignment horizontal="left" vertical="center"/>
      <protection/>
    </xf>
    <xf numFmtId="0" fontId="29" fillId="0" borderId="27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0" fontId="41" fillId="0" borderId="27" xfId="115" applyFont="1" applyBorder="1" applyAlignment="1" applyProtection="1">
      <alignment horizontal="left" vertical="center"/>
      <protection/>
    </xf>
    <xf numFmtId="0" fontId="41" fillId="0" borderId="0" xfId="115" applyFont="1" applyBorder="1" applyAlignment="1" applyProtection="1">
      <alignment horizontal="left" vertical="center"/>
      <protection/>
    </xf>
    <xf numFmtId="1" fontId="28" fillId="0" borderId="25" xfId="0" applyNumberFormat="1" applyFont="1" applyFill="1" applyBorder="1" applyAlignment="1">
      <alignment horizontal="right" vertical="center"/>
    </xf>
    <xf numFmtId="1" fontId="28" fillId="0" borderId="26" xfId="0" applyNumberFormat="1" applyFont="1" applyFill="1" applyBorder="1" applyAlignment="1">
      <alignment horizontal="right" vertical="center"/>
    </xf>
    <xf numFmtId="1" fontId="28" fillId="0" borderId="57" xfId="0" applyNumberFormat="1" applyFont="1" applyFill="1" applyBorder="1" applyAlignment="1">
      <alignment horizontal="right" vertical="center"/>
    </xf>
    <xf numFmtId="9" fontId="28" fillId="0" borderId="57" xfId="134" applyFont="1" applyFill="1" applyBorder="1" applyAlignment="1">
      <alignment horizontal="right" vertical="center"/>
    </xf>
    <xf numFmtId="1" fontId="28" fillId="0" borderId="59" xfId="0" applyNumberFormat="1" applyFont="1" applyFill="1" applyBorder="1" applyAlignment="1">
      <alignment horizontal="right" vertical="center"/>
    </xf>
    <xf numFmtId="9" fontId="28" fillId="0" borderId="59" xfId="134" applyFont="1" applyFill="1" applyBorder="1" applyAlignment="1">
      <alignment horizontal="right" vertical="center"/>
    </xf>
    <xf numFmtId="0" fontId="28" fillId="0" borderId="25" xfId="0" applyFont="1" applyFill="1" applyBorder="1" applyAlignment="1">
      <alignment horizontal="right" vertical="center"/>
    </xf>
    <xf numFmtId="0" fontId="28" fillId="0" borderId="26" xfId="0" applyFont="1" applyFill="1" applyBorder="1" applyAlignment="1">
      <alignment horizontal="right" vertical="center"/>
    </xf>
    <xf numFmtId="0" fontId="25" fillId="0" borderId="67" xfId="0" applyFont="1" applyFill="1" applyBorder="1" applyAlignment="1">
      <alignment horizontal="left" vertical="center"/>
    </xf>
    <xf numFmtId="0" fontId="25" fillId="0" borderId="58" xfId="0" applyFont="1" applyFill="1" applyBorder="1" applyAlignment="1">
      <alignment horizontal="right" vertical="center"/>
    </xf>
    <xf numFmtId="0" fontId="25" fillId="0" borderId="36" xfId="0" applyFont="1" applyFill="1" applyBorder="1" applyAlignment="1">
      <alignment horizontal="right" vertical="center"/>
    </xf>
    <xf numFmtId="0" fontId="25" fillId="0" borderId="54" xfId="0" applyFont="1" applyFill="1" applyBorder="1" applyAlignment="1">
      <alignment horizontal="right" vertical="center"/>
    </xf>
    <xf numFmtId="0" fontId="25" fillId="0" borderId="68" xfId="0" applyFont="1" applyFill="1" applyBorder="1" applyAlignment="1">
      <alignment horizontal="right" vertical="center"/>
    </xf>
    <xf numFmtId="1" fontId="28" fillId="0" borderId="69" xfId="0" applyNumberFormat="1" applyFont="1" applyFill="1" applyBorder="1" applyAlignment="1">
      <alignment horizontal="right" vertical="center"/>
    </xf>
    <xf numFmtId="0" fontId="25" fillId="46" borderId="21" xfId="0" applyFont="1" applyFill="1" applyBorder="1" applyAlignment="1">
      <alignment horizontal="right" vertical="center"/>
    </xf>
    <xf numFmtId="3" fontId="29" fillId="0" borderId="38" xfId="136" applyNumberFormat="1" applyFont="1" applyFill="1" applyBorder="1" applyAlignment="1">
      <alignment vertical="center"/>
      <protection/>
    </xf>
    <xf numFmtId="0" fontId="29" fillId="0" borderId="54" xfId="136" applyFont="1" applyFill="1" applyBorder="1" applyAlignment="1">
      <alignment horizontal="left" vertical="center"/>
      <protection/>
    </xf>
    <xf numFmtId="0" fontId="27" fillId="35" borderId="63" xfId="0" applyFont="1" applyFill="1" applyBorder="1" applyAlignment="1">
      <alignment horizontal="left" vertical="center"/>
    </xf>
    <xf numFmtId="0" fontId="29" fillId="0" borderId="38" xfId="136" applyFont="1" applyFill="1" applyBorder="1" applyAlignment="1">
      <alignment horizontal="left" vertical="center"/>
      <protection/>
    </xf>
    <xf numFmtId="164" fontId="29" fillId="0" borderId="69" xfId="136" applyNumberFormat="1" applyFont="1" applyFill="1" applyBorder="1" applyAlignment="1">
      <alignment horizontal="right" vertical="center"/>
      <protection/>
    </xf>
    <xf numFmtId="164" fontId="29" fillId="0" borderId="59" xfId="136" applyNumberFormat="1" applyFont="1" applyFill="1" applyBorder="1" applyAlignment="1">
      <alignment horizontal="right" vertical="center"/>
      <protection/>
    </xf>
    <xf numFmtId="0" fontId="25" fillId="46" borderId="70" xfId="0" applyFont="1" applyFill="1" applyBorder="1" applyAlignment="1">
      <alignment horizontal="right" vertical="center"/>
    </xf>
    <xf numFmtId="164" fontId="23" fillId="0" borderId="38" xfId="0" applyNumberFormat="1" applyFont="1" applyFill="1" applyBorder="1" applyAlignment="1">
      <alignment/>
    </xf>
    <xf numFmtId="0" fontId="23" fillId="0" borderId="38" xfId="0" applyFont="1" applyFill="1" applyBorder="1" applyAlignment="1">
      <alignment/>
    </xf>
    <xf numFmtId="0" fontId="25" fillId="35" borderId="71" xfId="0" applyFont="1" applyFill="1" applyBorder="1" applyAlignment="1">
      <alignment horizontal="right" vertical="center"/>
    </xf>
    <xf numFmtId="1" fontId="28" fillId="0" borderId="72" xfId="0" applyNumberFormat="1" applyFont="1" applyFill="1" applyBorder="1" applyAlignment="1">
      <alignment horizontal="right" vertical="center"/>
    </xf>
    <xf numFmtId="1" fontId="29" fillId="0" borderId="73" xfId="136" applyNumberFormat="1" applyFont="1" applyFill="1" applyBorder="1" applyAlignment="1">
      <alignment vertical="center"/>
      <protection/>
    </xf>
    <xf numFmtId="1" fontId="29" fillId="0" borderId="74" xfId="136" applyNumberFormat="1" applyFont="1" applyFill="1" applyBorder="1" applyAlignment="1">
      <alignment vertical="center"/>
      <protection/>
    </xf>
    <xf numFmtId="0" fontId="29" fillId="0" borderId="67" xfId="136" applyFont="1" applyFill="1" applyBorder="1" applyAlignment="1">
      <alignment horizontal="left" vertical="center"/>
      <protection/>
    </xf>
    <xf numFmtId="164" fontId="29" fillId="0" borderId="58" xfId="136" applyNumberFormat="1" applyFont="1" applyFill="1" applyBorder="1" applyAlignment="1">
      <alignment horizontal="right" vertical="center"/>
      <protection/>
    </xf>
    <xf numFmtId="164" fontId="29" fillId="0" borderId="36" xfId="136" applyNumberFormat="1" applyFont="1" applyFill="1" applyBorder="1" applyAlignment="1">
      <alignment horizontal="right" vertical="center"/>
      <protection/>
    </xf>
    <xf numFmtId="0" fontId="27" fillId="0" borderId="63" xfId="0" applyFont="1" applyFill="1" applyBorder="1" applyAlignment="1">
      <alignment horizontal="left" vertical="center"/>
    </xf>
    <xf numFmtId="9" fontId="28" fillId="0" borderId="26" xfId="134" applyFont="1" applyFill="1" applyBorder="1" applyAlignment="1">
      <alignment horizontal="right" vertical="center"/>
    </xf>
    <xf numFmtId="9" fontId="28" fillId="0" borderId="55" xfId="134" applyFont="1" applyFill="1" applyBorder="1" applyAlignment="1">
      <alignment horizontal="right" vertical="center"/>
    </xf>
    <xf numFmtId="0" fontId="27" fillId="0" borderId="28" xfId="0" applyFont="1" applyFill="1" applyBorder="1" applyAlignment="1">
      <alignment horizontal="left" vertical="center"/>
    </xf>
    <xf numFmtId="0" fontId="25" fillId="0" borderId="75" xfId="0" applyFont="1" applyFill="1" applyBorder="1" applyAlignment="1">
      <alignment horizontal="right" vertical="center"/>
    </xf>
    <xf numFmtId="9" fontId="28" fillId="0" borderId="76" xfId="134" applyFont="1" applyFill="1" applyBorder="1" applyAlignment="1">
      <alignment horizontal="right" vertical="center"/>
    </xf>
    <xf numFmtId="164" fontId="29" fillId="0" borderId="77" xfId="136" applyNumberFormat="1" applyFont="1" applyFill="1" applyBorder="1" applyAlignment="1">
      <alignment horizontal="right" vertical="center"/>
      <protection/>
    </xf>
    <xf numFmtId="164" fontId="29" fillId="0" borderId="72" xfId="136" applyNumberFormat="1" applyFont="1" applyFill="1" applyBorder="1" applyAlignment="1">
      <alignment horizontal="right" vertical="center"/>
      <protection/>
    </xf>
    <xf numFmtId="164" fontId="29" fillId="0" borderId="78" xfId="136" applyNumberFormat="1" applyFont="1" applyFill="1" applyBorder="1" applyAlignment="1">
      <alignment horizontal="right" vertical="center"/>
      <protection/>
    </xf>
    <xf numFmtId="164" fontId="29" fillId="0" borderId="79" xfId="136" applyNumberFormat="1" applyFont="1" applyFill="1" applyBorder="1" applyAlignment="1">
      <alignment horizontal="right" vertical="center"/>
      <protection/>
    </xf>
    <xf numFmtId="1" fontId="28" fillId="0" borderId="55" xfId="0" applyNumberFormat="1" applyFont="1" applyFill="1" applyBorder="1" applyAlignment="1">
      <alignment horizontal="right" vertical="center"/>
    </xf>
    <xf numFmtId="3" fontId="23" fillId="0" borderId="38" xfId="0" applyNumberFormat="1" applyFont="1" applyFill="1" applyBorder="1" applyAlignment="1">
      <alignment/>
    </xf>
    <xf numFmtId="0" fontId="25" fillId="0" borderId="71" xfId="0" applyFont="1" applyFill="1" applyBorder="1" applyAlignment="1">
      <alignment horizontal="right" vertical="center"/>
    </xf>
    <xf numFmtId="1" fontId="28" fillId="0" borderId="79" xfId="0" applyNumberFormat="1" applyFont="1" applyFill="1" applyBorder="1" applyAlignment="1">
      <alignment horizontal="right" vertical="center"/>
    </xf>
    <xf numFmtId="1" fontId="29" fillId="0" borderId="80" xfId="136" applyNumberFormat="1" applyFont="1" applyFill="1" applyBorder="1" applyAlignment="1">
      <alignment horizontal="right" vertical="center"/>
      <protection/>
    </xf>
    <xf numFmtId="1" fontId="29" fillId="0" borderId="78" xfId="136" applyNumberFormat="1" applyFont="1" applyFill="1" applyBorder="1" applyAlignment="1">
      <alignment horizontal="right" vertical="center"/>
      <protection/>
    </xf>
    <xf numFmtId="1" fontId="29" fillId="0" borderId="79" xfId="136" applyNumberFormat="1" applyFont="1" applyFill="1" applyBorder="1" applyAlignment="1">
      <alignment horizontal="right" vertical="center"/>
      <protection/>
    </xf>
    <xf numFmtId="0" fontId="29" fillId="0" borderId="81" xfId="136" applyFont="1" applyFill="1" applyBorder="1" applyAlignment="1">
      <alignment horizontal="left" vertical="center"/>
      <protection/>
    </xf>
    <xf numFmtId="0" fontId="29" fillId="0" borderId="58" xfId="136" applyFont="1" applyFill="1" applyBorder="1" applyAlignment="1">
      <alignment horizontal="right" vertical="center"/>
      <protection/>
    </xf>
    <xf numFmtId="0" fontId="27" fillId="0" borderId="33" xfId="0" applyFont="1" applyFill="1" applyBorder="1" applyAlignment="1">
      <alignment horizontal="left" vertical="center"/>
    </xf>
    <xf numFmtId="0" fontId="28" fillId="0" borderId="59" xfId="0" applyFont="1" applyFill="1" applyBorder="1" applyAlignment="1">
      <alignment horizontal="right" vertical="center"/>
    </xf>
    <xf numFmtId="0" fontId="23" fillId="0" borderId="38" xfId="0" applyFont="1" applyBorder="1" applyAlignment="1">
      <alignment/>
    </xf>
    <xf numFmtId="0" fontId="25" fillId="0" borderId="81" xfId="0" applyFont="1" applyFill="1" applyBorder="1" applyAlignment="1">
      <alignment horizontal="left" vertical="center"/>
    </xf>
    <xf numFmtId="0" fontId="25" fillId="0" borderId="35" xfId="0" applyFont="1" applyFill="1" applyBorder="1" applyAlignment="1">
      <alignment horizontal="right" vertical="center"/>
    </xf>
    <xf numFmtId="0" fontId="29" fillId="0" borderId="55" xfId="136" applyFont="1" applyFill="1" applyBorder="1" applyAlignment="1">
      <alignment vertical="center"/>
      <protection/>
    </xf>
    <xf numFmtId="0" fontId="38" fillId="0" borderId="78" xfId="136" applyFont="1" applyFill="1" applyBorder="1">
      <alignment/>
      <protection/>
    </xf>
    <xf numFmtId="0" fontId="29" fillId="0" borderId="78" xfId="136" applyFont="1" applyFill="1" applyBorder="1" applyAlignment="1">
      <alignment vertical="center"/>
      <protection/>
    </xf>
    <xf numFmtId="0" fontId="29" fillId="0" borderId="82" xfId="136" applyFont="1" applyFill="1" applyBorder="1" applyAlignment="1">
      <alignment vertical="center"/>
      <protection/>
    </xf>
    <xf numFmtId="9" fontId="29" fillId="0" borderId="58" xfId="134" applyFont="1" applyFill="1" applyBorder="1" applyAlignment="1">
      <alignment horizontal="right" vertical="center"/>
    </xf>
    <xf numFmtId="0" fontId="38" fillId="0" borderId="80" xfId="136" applyFont="1" applyFill="1" applyBorder="1">
      <alignment/>
      <protection/>
    </xf>
    <xf numFmtId="0" fontId="87" fillId="0" borderId="0" xfId="126" applyFont="1">
      <alignment/>
      <protection/>
    </xf>
    <xf numFmtId="0" fontId="29" fillId="0" borderId="24" xfId="136" applyFont="1" applyFill="1" applyBorder="1">
      <alignment/>
      <protection/>
    </xf>
    <xf numFmtId="0" fontId="22" fillId="46" borderId="0" xfId="0" applyFont="1" applyFill="1" applyBorder="1" applyAlignment="1">
      <alignment horizontal="left" vertical="center" wrapText="1"/>
    </xf>
    <xf numFmtId="0" fontId="23" fillId="46" borderId="0" xfId="0" applyFont="1" applyFill="1" applyAlignment="1">
      <alignment horizontal="left" vertical="top"/>
    </xf>
    <xf numFmtId="0" fontId="23" fillId="46" borderId="0" xfId="0" applyFont="1" applyFill="1" applyBorder="1" applyAlignment="1">
      <alignment horizontal="left" vertical="top"/>
    </xf>
    <xf numFmtId="0" fontId="88" fillId="46" borderId="0" xfId="0" applyFont="1" applyFill="1" applyBorder="1" applyAlignment="1">
      <alignment vertical="center"/>
    </xf>
    <xf numFmtId="0" fontId="88" fillId="46" borderId="0" xfId="0" applyFont="1" applyFill="1" applyBorder="1" applyAlignment="1">
      <alignment horizontal="center" vertical="center"/>
    </xf>
    <xf numFmtId="0" fontId="24" fillId="46" borderId="0" xfId="0" applyFont="1" applyFill="1" applyBorder="1" applyAlignment="1">
      <alignment horizontal="center" vertical="center" wrapText="1"/>
    </xf>
    <xf numFmtId="0" fontId="24" fillId="46" borderId="0" xfId="0" applyFont="1" applyFill="1" applyBorder="1" applyAlignment="1">
      <alignment horizontal="left" vertical="center" wrapText="1"/>
    </xf>
    <xf numFmtId="0" fontId="23" fillId="46" borderId="0" xfId="0" applyFont="1" applyFill="1" applyBorder="1" applyAlignment="1">
      <alignment horizontal="left" vertical="center" wrapText="1"/>
    </xf>
    <xf numFmtId="0" fontId="85" fillId="46" borderId="0" xfId="0" applyFont="1" applyFill="1" applyAlignment="1">
      <alignment vertical="center"/>
    </xf>
    <xf numFmtId="0" fontId="23" fillId="46" borderId="0" xfId="0" applyFont="1" applyFill="1" applyAlignment="1">
      <alignment horizontal="center" vertical="center"/>
    </xf>
    <xf numFmtId="0" fontId="23" fillId="46" borderId="0" xfId="0" applyFont="1" applyFill="1" applyAlignment="1">
      <alignment/>
    </xf>
    <xf numFmtId="0" fontId="23" fillId="46" borderId="0" xfId="0" applyFont="1" applyFill="1" applyAlignment="1">
      <alignment vertical="center"/>
    </xf>
    <xf numFmtId="0" fontId="85" fillId="46" borderId="65" xfId="0" applyFont="1" applyFill="1" applyBorder="1" applyAlignment="1">
      <alignment horizontal="center" vertical="center"/>
    </xf>
    <xf numFmtId="0" fontId="29" fillId="0" borderId="20" xfId="136" applyFont="1" applyFill="1" applyBorder="1">
      <alignment/>
      <protection/>
    </xf>
    <xf numFmtId="0" fontId="29" fillId="0" borderId="26" xfId="136" applyFont="1" applyFill="1" applyBorder="1">
      <alignment/>
      <protection/>
    </xf>
    <xf numFmtId="0" fontId="29" fillId="0" borderId="26" xfId="136" applyFont="1" applyFill="1" applyBorder="1" applyAlignment="1">
      <alignment horizontal="right"/>
      <protection/>
    </xf>
    <xf numFmtId="0" fontId="29" fillId="47" borderId="24" xfId="136" applyFont="1" applyFill="1" applyBorder="1" applyAlignment="1">
      <alignment horizontal="right"/>
      <protection/>
    </xf>
    <xf numFmtId="0" fontId="29" fillId="47" borderId="24" xfId="136" applyFont="1" applyFill="1" applyBorder="1">
      <alignment/>
      <protection/>
    </xf>
    <xf numFmtId="0" fontId="25" fillId="47" borderId="70" xfId="136" applyFont="1" applyFill="1" applyBorder="1" applyAlignment="1">
      <alignment vertical="center"/>
      <protection/>
    </xf>
    <xf numFmtId="0" fontId="25" fillId="47" borderId="26" xfId="136" applyFont="1" applyFill="1" applyBorder="1" applyAlignment="1">
      <alignment vertical="center"/>
      <protection/>
    </xf>
    <xf numFmtId="0" fontId="28" fillId="47" borderId="26" xfId="136" applyFont="1" applyFill="1" applyBorder="1" applyAlignment="1">
      <alignment vertical="center"/>
      <protection/>
    </xf>
    <xf numFmtId="0" fontId="25" fillId="47" borderId="83" xfId="136" applyFont="1" applyFill="1" applyBorder="1" applyAlignment="1">
      <alignment vertical="center"/>
      <protection/>
    </xf>
    <xf numFmtId="0" fontId="28" fillId="47" borderId="79" xfId="136" applyFont="1" applyFill="1" applyBorder="1" applyAlignment="1">
      <alignment vertical="center"/>
      <protection/>
    </xf>
    <xf numFmtId="0" fontId="29" fillId="47" borderId="78" xfId="136" applyFont="1" applyFill="1" applyBorder="1" applyAlignment="1">
      <alignment horizontal="right"/>
      <protection/>
    </xf>
    <xf numFmtId="0" fontId="29" fillId="0" borderId="36" xfId="136" applyFont="1" applyFill="1" applyBorder="1">
      <alignment/>
      <protection/>
    </xf>
    <xf numFmtId="0" fontId="29" fillId="0" borderId="80" xfId="136" applyFont="1" applyFill="1" applyBorder="1" applyAlignment="1">
      <alignment horizontal="right"/>
      <protection/>
    </xf>
    <xf numFmtId="0" fontId="29" fillId="0" borderId="78" xfId="136" applyFont="1" applyFill="1" applyBorder="1" applyAlignment="1">
      <alignment horizontal="right"/>
      <protection/>
    </xf>
    <xf numFmtId="0" fontId="29" fillId="0" borderId="79" xfId="136" applyFont="1" applyFill="1" applyBorder="1" applyAlignment="1">
      <alignment horizontal="right"/>
      <protection/>
    </xf>
    <xf numFmtId="0" fontId="29" fillId="48" borderId="24" xfId="136" applyFont="1" applyFill="1" applyBorder="1">
      <alignment/>
      <protection/>
    </xf>
    <xf numFmtId="0" fontId="29" fillId="48" borderId="24" xfId="136" applyFont="1" applyFill="1" applyBorder="1" applyAlignment="1">
      <alignment horizontal="right"/>
      <protection/>
    </xf>
    <xf numFmtId="0" fontId="25" fillId="48" borderId="70" xfId="136" applyFont="1" applyFill="1" applyBorder="1" applyAlignment="1">
      <alignment vertical="center"/>
      <protection/>
    </xf>
    <xf numFmtId="0" fontId="25" fillId="48" borderId="26" xfId="136" applyFont="1" applyFill="1" applyBorder="1" applyAlignment="1">
      <alignment vertical="center"/>
      <protection/>
    </xf>
    <xf numFmtId="0" fontId="28" fillId="48" borderId="26" xfId="136" applyFont="1" applyFill="1" applyBorder="1" applyAlignment="1">
      <alignment vertical="center"/>
      <protection/>
    </xf>
    <xf numFmtId="0" fontId="25" fillId="48" borderId="83" xfId="136" applyFont="1" applyFill="1" applyBorder="1" applyAlignment="1">
      <alignment vertical="center"/>
      <protection/>
    </xf>
    <xf numFmtId="0" fontId="28" fillId="48" borderId="79" xfId="136" applyFont="1" applyFill="1" applyBorder="1" applyAlignment="1">
      <alignment vertical="center"/>
      <protection/>
    </xf>
    <xf numFmtId="0" fontId="29" fillId="48" borderId="78" xfId="136" applyFont="1" applyFill="1" applyBorder="1" applyAlignment="1">
      <alignment horizontal="right"/>
      <protection/>
    </xf>
    <xf numFmtId="0" fontId="29" fillId="48" borderId="26" xfId="136" applyFont="1" applyFill="1" applyBorder="1">
      <alignment/>
      <protection/>
    </xf>
    <xf numFmtId="0" fontId="29" fillId="48" borderId="26" xfId="136" applyFont="1" applyFill="1" applyBorder="1" applyAlignment="1">
      <alignment horizontal="right"/>
      <protection/>
    </xf>
    <xf numFmtId="0" fontId="29" fillId="48" borderId="79" xfId="136" applyFont="1" applyFill="1" applyBorder="1" applyAlignment="1">
      <alignment horizontal="right"/>
      <protection/>
    </xf>
    <xf numFmtId="0" fontId="28" fillId="49" borderId="26" xfId="136" applyFont="1" applyFill="1" applyBorder="1" applyAlignment="1">
      <alignment vertical="center"/>
      <protection/>
    </xf>
    <xf numFmtId="0" fontId="29" fillId="49" borderId="24" xfId="136" applyFont="1" applyFill="1" applyBorder="1">
      <alignment/>
      <protection/>
    </xf>
    <xf numFmtId="0" fontId="29" fillId="49" borderId="24" xfId="136" applyFont="1" applyFill="1" applyBorder="1" applyAlignment="1">
      <alignment horizontal="right"/>
      <protection/>
    </xf>
    <xf numFmtId="0" fontId="25" fillId="49" borderId="70" xfId="136" applyFont="1" applyFill="1" applyBorder="1" applyAlignment="1">
      <alignment vertical="center"/>
      <protection/>
    </xf>
    <xf numFmtId="0" fontId="25" fillId="49" borderId="26" xfId="136" applyFont="1" applyFill="1" applyBorder="1" applyAlignment="1">
      <alignment vertical="center"/>
      <protection/>
    </xf>
    <xf numFmtId="0" fontId="25" fillId="49" borderId="83" xfId="136" applyFont="1" applyFill="1" applyBorder="1" applyAlignment="1">
      <alignment vertical="center"/>
      <protection/>
    </xf>
    <xf numFmtId="0" fontId="28" fillId="49" borderId="79" xfId="136" applyFont="1" applyFill="1" applyBorder="1" applyAlignment="1">
      <alignment vertical="center"/>
      <protection/>
    </xf>
    <xf numFmtId="0" fontId="29" fillId="49" borderId="78" xfId="136" applyFont="1" applyFill="1" applyBorder="1" applyAlignment="1">
      <alignment horizontal="right"/>
      <protection/>
    </xf>
    <xf numFmtId="0" fontId="29" fillId="50" borderId="23" xfId="136" applyFont="1" applyFill="1" applyBorder="1">
      <alignment/>
      <protection/>
    </xf>
    <xf numFmtId="0" fontId="29" fillId="51" borderId="23" xfId="136" applyFont="1" applyFill="1" applyBorder="1">
      <alignment/>
      <protection/>
    </xf>
    <xf numFmtId="0" fontId="29" fillId="50" borderId="25" xfId="136" applyFont="1" applyFill="1" applyBorder="1">
      <alignment/>
      <protection/>
    </xf>
    <xf numFmtId="0" fontId="25" fillId="50" borderId="36" xfId="136" applyFont="1" applyFill="1" applyBorder="1" applyAlignment="1">
      <alignment vertical="center"/>
      <protection/>
    </xf>
    <xf numFmtId="0" fontId="25" fillId="50" borderId="54" xfId="136" applyFont="1" applyFill="1" applyBorder="1" applyAlignment="1">
      <alignment vertical="center"/>
      <protection/>
    </xf>
    <xf numFmtId="0" fontId="25" fillId="50" borderId="84" xfId="136" applyFont="1" applyFill="1" applyBorder="1" applyAlignment="1">
      <alignment vertical="center"/>
      <protection/>
    </xf>
    <xf numFmtId="0" fontId="25" fillId="50" borderId="35" xfId="136" applyFont="1" applyFill="1" applyBorder="1" applyAlignment="1">
      <alignment vertical="center"/>
      <protection/>
    </xf>
    <xf numFmtId="0" fontId="25" fillId="50" borderId="25" xfId="136" applyFont="1" applyFill="1" applyBorder="1" applyAlignment="1">
      <alignment vertical="center"/>
      <protection/>
    </xf>
    <xf numFmtId="0" fontId="28" fillId="50" borderId="26" xfId="136" applyFont="1" applyFill="1" applyBorder="1" applyAlignment="1">
      <alignment vertical="center"/>
      <protection/>
    </xf>
    <xf numFmtId="0" fontId="28" fillId="50" borderId="55" xfId="136" applyFont="1" applyFill="1" applyBorder="1" applyAlignment="1">
      <alignment vertical="center"/>
      <protection/>
    </xf>
    <xf numFmtId="0" fontId="29" fillId="51" borderId="40" xfId="136" applyFont="1" applyFill="1" applyBorder="1">
      <alignment/>
      <protection/>
    </xf>
    <xf numFmtId="0" fontId="29" fillId="51" borderId="40" xfId="136" applyFont="1" applyFill="1" applyBorder="1" applyAlignment="1">
      <alignment horizontal="right"/>
      <protection/>
    </xf>
    <xf numFmtId="0" fontId="29" fillId="51" borderId="0" xfId="136" applyFont="1" applyFill="1" applyBorder="1" applyAlignment="1">
      <alignment horizontal="right"/>
      <protection/>
    </xf>
    <xf numFmtId="0" fontId="23" fillId="0" borderId="0" xfId="0" applyFont="1" applyFill="1" applyAlignment="1">
      <alignment horizontal="center"/>
    </xf>
    <xf numFmtId="0" fontId="29" fillId="50" borderId="39" xfId="136" applyFont="1" applyFill="1" applyBorder="1">
      <alignment/>
      <protection/>
    </xf>
    <xf numFmtId="0" fontId="29" fillId="50" borderId="39" xfId="136" applyFont="1" applyFill="1" applyBorder="1" applyAlignment="1">
      <alignment horizontal="right"/>
      <protection/>
    </xf>
    <xf numFmtId="0" fontId="29" fillId="50" borderId="24" xfId="136" applyFont="1" applyFill="1" applyBorder="1" applyAlignment="1">
      <alignment horizontal="right"/>
      <protection/>
    </xf>
    <xf numFmtId="0" fontId="29" fillId="50" borderId="85" xfId="136" applyFont="1" applyFill="1" applyBorder="1" applyAlignment="1">
      <alignment horizontal="right"/>
      <protection/>
    </xf>
    <xf numFmtId="0" fontId="29" fillId="51" borderId="41" xfId="136" applyFont="1" applyFill="1" applyBorder="1" applyAlignment="1">
      <alignment horizontal="right"/>
      <protection/>
    </xf>
    <xf numFmtId="0" fontId="29" fillId="50" borderId="40" xfId="136" applyFont="1" applyFill="1" applyBorder="1">
      <alignment/>
      <protection/>
    </xf>
    <xf numFmtId="0" fontId="29" fillId="50" borderId="40" xfId="136" applyFont="1" applyFill="1" applyBorder="1" applyAlignment="1">
      <alignment horizontal="right"/>
      <protection/>
    </xf>
    <xf numFmtId="0" fontId="29" fillId="50" borderId="41" xfId="136" applyFont="1" applyFill="1" applyBorder="1" applyAlignment="1">
      <alignment horizontal="right"/>
      <protection/>
    </xf>
    <xf numFmtId="0" fontId="29" fillId="50" borderId="0" xfId="136" applyFont="1" applyFill="1" applyBorder="1" applyAlignment="1">
      <alignment horizontal="right"/>
      <protection/>
    </xf>
    <xf numFmtId="0" fontId="29" fillId="51" borderId="39" xfId="136" applyFont="1" applyFill="1" applyBorder="1">
      <alignment/>
      <protection/>
    </xf>
    <xf numFmtId="0" fontId="29" fillId="51" borderId="39" xfId="136" applyFont="1" applyFill="1" applyBorder="1" applyAlignment="1">
      <alignment horizontal="right"/>
      <protection/>
    </xf>
    <xf numFmtId="0" fontId="29" fillId="51" borderId="24" xfId="136" applyFont="1" applyFill="1" applyBorder="1" applyAlignment="1">
      <alignment horizontal="right"/>
      <protection/>
    </xf>
    <xf numFmtId="0" fontId="29" fillId="51" borderId="85" xfId="136" applyFont="1" applyFill="1" applyBorder="1" applyAlignment="1">
      <alignment horizontal="right"/>
      <protection/>
    </xf>
    <xf numFmtId="0" fontId="29" fillId="50" borderId="44" xfId="136" applyFont="1" applyFill="1" applyBorder="1">
      <alignment/>
      <protection/>
    </xf>
    <xf numFmtId="0" fontId="29" fillId="50" borderId="44" xfId="136" applyFont="1" applyFill="1" applyBorder="1" applyAlignment="1">
      <alignment horizontal="right"/>
      <protection/>
    </xf>
    <xf numFmtId="0" fontId="29" fillId="50" borderId="43" xfId="136" applyFont="1" applyFill="1" applyBorder="1" applyAlignment="1">
      <alignment horizontal="right"/>
      <protection/>
    </xf>
    <xf numFmtId="0" fontId="29" fillId="50" borderId="65" xfId="136" applyFont="1" applyFill="1" applyBorder="1" applyAlignment="1">
      <alignment horizontal="right"/>
      <protection/>
    </xf>
    <xf numFmtId="0" fontId="28" fillId="50" borderId="86" xfId="136" applyFont="1" applyFill="1" applyBorder="1" applyAlignment="1">
      <alignment vertical="center"/>
      <protection/>
    </xf>
    <xf numFmtId="0" fontId="28" fillId="50" borderId="49" xfId="136" applyFont="1" applyFill="1" applyBorder="1" applyAlignment="1">
      <alignment vertical="center"/>
      <protection/>
    </xf>
    <xf numFmtId="0" fontId="25" fillId="50" borderId="83" xfId="136" applyFont="1" applyFill="1" applyBorder="1" applyAlignment="1">
      <alignment vertical="center"/>
      <protection/>
    </xf>
    <xf numFmtId="0" fontId="28" fillId="50" borderId="72" xfId="136" applyFont="1" applyFill="1" applyBorder="1" applyAlignment="1">
      <alignment vertical="center"/>
      <protection/>
    </xf>
    <xf numFmtId="0" fontId="29" fillId="51" borderId="78" xfId="136" applyFont="1" applyFill="1" applyBorder="1" applyAlignment="1">
      <alignment horizontal="right"/>
      <protection/>
    </xf>
    <xf numFmtId="0" fontId="29" fillId="51" borderId="24" xfId="136" applyFont="1" applyFill="1" applyBorder="1">
      <alignment/>
      <protection/>
    </xf>
    <xf numFmtId="0" fontId="29" fillId="0" borderId="38" xfId="136" applyFont="1" applyFill="1" applyBorder="1" applyAlignment="1">
      <alignment horizontal="right"/>
      <protection/>
    </xf>
    <xf numFmtId="0" fontId="29" fillId="0" borderId="69" xfId="136" applyFont="1" applyFill="1" applyBorder="1">
      <alignment/>
      <protection/>
    </xf>
    <xf numFmtId="0" fontId="29" fillId="0" borderId="69" xfId="136" applyFont="1" applyFill="1" applyBorder="1" applyAlignment="1">
      <alignment horizontal="right"/>
      <protection/>
    </xf>
    <xf numFmtId="0" fontId="29" fillId="0" borderId="57" xfId="136" applyFont="1" applyFill="1" applyBorder="1" applyAlignment="1">
      <alignment horizontal="right"/>
      <protection/>
    </xf>
    <xf numFmtId="0" fontId="29" fillId="0" borderId="87" xfId="136" applyFont="1" applyFill="1" applyBorder="1" applyAlignment="1">
      <alignment horizontal="right"/>
      <protection/>
    </xf>
    <xf numFmtId="0" fontId="29" fillId="0" borderId="85" xfId="136" applyFont="1" applyFill="1" applyBorder="1" applyAlignment="1">
      <alignment horizontal="right"/>
      <protection/>
    </xf>
    <xf numFmtId="0" fontId="28" fillId="52" borderId="26" xfId="136" applyFont="1" applyFill="1" applyBorder="1" applyAlignment="1">
      <alignment vertical="center"/>
      <protection/>
    </xf>
    <xf numFmtId="0" fontId="30" fillId="0" borderId="0" xfId="136" applyFont="1" applyFill="1">
      <alignment/>
      <protection/>
    </xf>
    <xf numFmtId="0" fontId="30" fillId="13" borderId="0" xfId="136" applyFont="1" applyFill="1">
      <alignment/>
      <protection/>
    </xf>
    <xf numFmtId="0" fontId="29" fillId="52" borderId="24" xfId="136" applyFont="1" applyFill="1" applyBorder="1" applyAlignment="1">
      <alignment horizontal="right"/>
      <protection/>
    </xf>
    <xf numFmtId="0" fontId="29" fillId="52" borderId="24" xfId="136" applyFont="1" applyFill="1" applyBorder="1">
      <alignment/>
      <protection/>
    </xf>
    <xf numFmtId="0" fontId="29" fillId="46" borderId="40" xfId="136" applyFont="1" applyFill="1" applyBorder="1">
      <alignment/>
      <protection/>
    </xf>
    <xf numFmtId="0" fontId="29" fillId="46" borderId="69" xfId="136" applyFont="1" applyFill="1" applyBorder="1">
      <alignment/>
      <protection/>
    </xf>
    <xf numFmtId="0" fontId="29" fillId="46" borderId="41" xfId="136" applyFont="1" applyFill="1" applyBorder="1">
      <alignment/>
      <protection/>
    </xf>
    <xf numFmtId="0" fontId="29" fillId="46" borderId="47" xfId="136" applyFont="1" applyFill="1" applyBorder="1">
      <alignment/>
      <protection/>
    </xf>
    <xf numFmtId="0" fontId="29" fillId="46" borderId="0" xfId="136" applyFont="1" applyFill="1" applyBorder="1">
      <alignment/>
      <protection/>
    </xf>
    <xf numFmtId="0" fontId="29" fillId="46" borderId="27" xfId="136" applyFont="1" applyFill="1" applyBorder="1">
      <alignment/>
      <protection/>
    </xf>
    <xf numFmtId="0" fontId="25" fillId="52" borderId="36" xfId="136" applyFont="1" applyFill="1" applyBorder="1" applyAlignment="1">
      <alignment vertical="center"/>
      <protection/>
    </xf>
    <xf numFmtId="0" fontId="25" fillId="52" borderId="26" xfId="136" applyFont="1" applyFill="1" applyBorder="1" applyAlignment="1">
      <alignment vertical="center"/>
      <protection/>
    </xf>
    <xf numFmtId="0" fontId="25" fillId="52" borderId="83" xfId="136" applyFont="1" applyFill="1" applyBorder="1" applyAlignment="1">
      <alignment vertical="center"/>
      <protection/>
    </xf>
    <xf numFmtId="0" fontId="28" fillId="52" borderId="79" xfId="136" applyFont="1" applyFill="1" applyBorder="1" applyAlignment="1">
      <alignment vertical="center"/>
      <protection/>
    </xf>
    <xf numFmtId="0" fontId="29" fillId="52" borderId="78" xfId="136" applyFont="1" applyFill="1" applyBorder="1" applyAlignment="1">
      <alignment horizontal="right"/>
      <protection/>
    </xf>
    <xf numFmtId="0" fontId="25" fillId="53" borderId="35" xfId="136" applyFont="1" applyFill="1" applyBorder="1" applyAlignment="1">
      <alignment vertical="center"/>
      <protection/>
    </xf>
    <xf numFmtId="0" fontId="25" fillId="53" borderId="36" xfId="136" applyFont="1" applyFill="1" applyBorder="1" applyAlignment="1">
      <alignment vertical="center"/>
      <protection/>
    </xf>
    <xf numFmtId="0" fontId="25" fillId="53" borderId="54" xfId="136" applyFont="1" applyFill="1" applyBorder="1" applyAlignment="1">
      <alignment vertical="center"/>
      <protection/>
    </xf>
    <xf numFmtId="0" fontId="25" fillId="53" borderId="84" xfId="136" applyFont="1" applyFill="1" applyBorder="1" applyAlignment="1">
      <alignment vertical="center"/>
      <protection/>
    </xf>
    <xf numFmtId="0" fontId="25" fillId="53" borderId="25" xfId="136" applyFont="1" applyFill="1" applyBorder="1" applyAlignment="1">
      <alignment vertical="center"/>
      <protection/>
    </xf>
    <xf numFmtId="0" fontId="28" fillId="53" borderId="26" xfId="136" applyFont="1" applyFill="1" applyBorder="1" applyAlignment="1">
      <alignment vertical="center"/>
      <protection/>
    </xf>
    <xf numFmtId="0" fontId="28" fillId="53" borderId="28" xfId="136" applyFont="1" applyFill="1" applyBorder="1" applyAlignment="1">
      <alignment vertical="center"/>
      <protection/>
    </xf>
    <xf numFmtId="0" fontId="29" fillId="53" borderId="23" xfId="136" applyFont="1" applyFill="1" applyBorder="1" applyAlignment="1">
      <alignment vertical="center"/>
      <protection/>
    </xf>
    <xf numFmtId="0" fontId="29" fillId="53" borderId="39" xfId="136" applyFont="1" applyFill="1" applyBorder="1">
      <alignment/>
      <protection/>
    </xf>
    <xf numFmtId="0" fontId="29" fillId="53" borderId="39" xfId="136" applyFont="1" applyFill="1" applyBorder="1" applyAlignment="1">
      <alignment horizontal="right"/>
      <protection/>
    </xf>
    <xf numFmtId="0" fontId="29" fillId="53" borderId="24" xfId="136" applyFont="1" applyFill="1" applyBorder="1" applyAlignment="1">
      <alignment horizontal="right"/>
      <protection/>
    </xf>
    <xf numFmtId="0" fontId="29" fillId="53" borderId="30" xfId="136" applyFont="1" applyFill="1" applyBorder="1" applyAlignment="1">
      <alignment horizontal="right"/>
      <protection/>
    </xf>
    <xf numFmtId="0" fontId="29" fillId="53" borderId="29" xfId="136" applyFont="1" applyFill="1" applyBorder="1" applyAlignment="1">
      <alignment horizontal="right"/>
      <protection/>
    </xf>
    <xf numFmtId="0" fontId="29" fillId="53" borderId="25" xfId="136" applyFont="1" applyFill="1" applyBorder="1" applyAlignment="1">
      <alignment vertical="center"/>
      <protection/>
    </xf>
    <xf numFmtId="0" fontId="29" fillId="53" borderId="59" xfId="136" applyFont="1" applyFill="1" applyBorder="1">
      <alignment/>
      <protection/>
    </xf>
    <xf numFmtId="0" fontId="29" fillId="53" borderId="59" xfId="136" applyFont="1" applyFill="1" applyBorder="1" applyAlignment="1">
      <alignment horizontal="right"/>
      <protection/>
    </xf>
    <xf numFmtId="0" fontId="29" fillId="53" borderId="26" xfId="136" applyFont="1" applyFill="1" applyBorder="1" applyAlignment="1">
      <alignment horizontal="right"/>
      <protection/>
    </xf>
    <xf numFmtId="0" fontId="29" fillId="53" borderId="55" xfId="136" applyFont="1" applyFill="1" applyBorder="1" applyAlignment="1">
      <alignment horizontal="right"/>
      <protection/>
    </xf>
    <xf numFmtId="0" fontId="29" fillId="53" borderId="61" xfId="136" applyFont="1" applyFill="1" applyBorder="1" applyAlignment="1">
      <alignment horizontal="right"/>
      <protection/>
    </xf>
    <xf numFmtId="0" fontId="25" fillId="53" borderId="83" xfId="136" applyFont="1" applyFill="1" applyBorder="1" applyAlignment="1">
      <alignment vertical="center"/>
      <protection/>
    </xf>
    <xf numFmtId="0" fontId="28" fillId="53" borderId="79" xfId="136" applyFont="1" applyFill="1" applyBorder="1" applyAlignment="1">
      <alignment vertical="center"/>
      <protection/>
    </xf>
    <xf numFmtId="0" fontId="29" fillId="53" borderId="77" xfId="136" applyFont="1" applyFill="1" applyBorder="1" applyAlignment="1">
      <alignment horizontal="right"/>
      <protection/>
    </xf>
    <xf numFmtId="0" fontId="29" fillId="53" borderId="88" xfId="136" applyFont="1" applyFill="1" applyBorder="1" applyAlignment="1">
      <alignment horizontal="right"/>
      <protection/>
    </xf>
    <xf numFmtId="0" fontId="29" fillId="0" borderId="77" xfId="136" applyFont="1" applyFill="1" applyBorder="1" applyAlignment="1">
      <alignment horizontal="right"/>
      <protection/>
    </xf>
    <xf numFmtId="0" fontId="29" fillId="54" borderId="24" xfId="136" applyFont="1" applyFill="1" applyBorder="1">
      <alignment/>
      <protection/>
    </xf>
    <xf numFmtId="0" fontId="29" fillId="54" borderId="24" xfId="136" applyFont="1" applyFill="1" applyBorder="1" applyAlignment="1">
      <alignment horizontal="right"/>
      <protection/>
    </xf>
    <xf numFmtId="0" fontId="25" fillId="54" borderId="70" xfId="136" applyFont="1" applyFill="1" applyBorder="1" applyAlignment="1">
      <alignment vertical="center"/>
      <protection/>
    </xf>
    <xf numFmtId="0" fontId="25" fillId="54" borderId="26" xfId="136" applyFont="1" applyFill="1" applyBorder="1" applyAlignment="1">
      <alignment vertical="center"/>
      <protection/>
    </xf>
    <xf numFmtId="0" fontId="28" fillId="54" borderId="26" xfId="136" applyFont="1" applyFill="1" applyBorder="1" applyAlignment="1">
      <alignment vertical="center"/>
      <protection/>
    </xf>
    <xf numFmtId="0" fontId="25" fillId="54" borderId="83" xfId="136" applyFont="1" applyFill="1" applyBorder="1" applyAlignment="1">
      <alignment vertical="center"/>
      <protection/>
    </xf>
    <xf numFmtId="0" fontId="28" fillId="54" borderId="79" xfId="136" applyFont="1" applyFill="1" applyBorder="1" applyAlignment="1">
      <alignment vertical="center"/>
      <protection/>
    </xf>
    <xf numFmtId="0" fontId="29" fillId="54" borderId="78" xfId="136" applyFont="1" applyFill="1" applyBorder="1" applyAlignment="1">
      <alignment horizontal="right"/>
      <protection/>
    </xf>
    <xf numFmtId="0" fontId="29" fillId="54" borderId="26" xfId="136" applyFont="1" applyFill="1" applyBorder="1">
      <alignment/>
      <protection/>
    </xf>
    <xf numFmtId="0" fontId="29" fillId="54" borderId="26" xfId="136" applyFont="1" applyFill="1" applyBorder="1" applyAlignment="1">
      <alignment horizontal="right"/>
      <protection/>
    </xf>
    <xf numFmtId="0" fontId="29" fillId="54" borderId="79" xfId="136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38" fillId="3" borderId="36" xfId="0" applyFont="1" applyFill="1" applyBorder="1" applyAlignment="1">
      <alignment horizontal="center" wrapText="1"/>
    </xf>
    <xf numFmtId="0" fontId="38" fillId="3" borderId="36" xfId="0" applyFont="1" applyFill="1" applyBorder="1" applyAlignment="1">
      <alignment wrapText="1"/>
    </xf>
    <xf numFmtId="0" fontId="38" fillId="3" borderId="36" xfId="0" applyFont="1" applyFill="1" applyBorder="1" applyAlignment="1">
      <alignment horizontal="right" wrapText="1"/>
    </xf>
    <xf numFmtId="0" fontId="29" fillId="3" borderId="36" xfId="0" applyFont="1" applyFill="1" applyBorder="1" applyAlignment="1">
      <alignment/>
    </xf>
    <xf numFmtId="0" fontId="38" fillId="3" borderId="24" xfId="0" applyFont="1" applyFill="1" applyBorder="1" applyAlignment="1">
      <alignment horizontal="center" wrapText="1"/>
    </xf>
    <xf numFmtId="0" fontId="38" fillId="3" borderId="24" xfId="0" applyFont="1" applyFill="1" applyBorder="1" applyAlignment="1">
      <alignment wrapText="1"/>
    </xf>
    <xf numFmtId="0" fontId="38" fillId="3" borderId="24" xfId="0" applyFont="1" applyFill="1" applyBorder="1" applyAlignment="1">
      <alignment horizontal="right" wrapText="1"/>
    </xf>
    <xf numFmtId="0" fontId="29" fillId="3" borderId="24" xfId="0" applyFont="1" applyFill="1" applyBorder="1" applyAlignment="1">
      <alignment/>
    </xf>
    <xf numFmtId="0" fontId="29" fillId="0" borderId="0" xfId="0" applyFont="1" applyFill="1" applyAlignment="1">
      <alignment/>
    </xf>
    <xf numFmtId="0" fontId="38" fillId="0" borderId="24" xfId="0" applyFont="1" applyFill="1" applyBorder="1" applyAlignment="1">
      <alignment horizontal="center" wrapText="1"/>
    </xf>
    <xf numFmtId="0" fontId="38" fillId="0" borderId="24" xfId="0" applyFont="1" applyFill="1" applyBorder="1" applyAlignment="1">
      <alignment wrapText="1"/>
    </xf>
    <xf numFmtId="0" fontId="38" fillId="0" borderId="24" xfId="0" applyFont="1" applyFill="1" applyBorder="1" applyAlignment="1">
      <alignment horizontal="right" wrapText="1"/>
    </xf>
    <xf numFmtId="0" fontId="38" fillId="0" borderId="24" xfId="0" applyFont="1" applyFill="1" applyBorder="1" applyAlignment="1">
      <alignment horizontal="right" vertical="center" wrapText="1"/>
    </xf>
    <xf numFmtId="0" fontId="29" fillId="0" borderId="24" xfId="0" applyFont="1" applyFill="1" applyBorder="1" applyAlignment="1">
      <alignment/>
    </xf>
    <xf numFmtId="0" fontId="38" fillId="3" borderId="24" xfId="0" applyFont="1" applyFill="1" applyBorder="1" applyAlignment="1">
      <alignment/>
    </xf>
    <xf numFmtId="0" fontId="63" fillId="23" borderId="24" xfId="60" applyFont="1" applyBorder="1" applyAlignment="1">
      <alignment wrapText="1"/>
    </xf>
    <xf numFmtId="0" fontId="29" fillId="0" borderId="24" xfId="0" applyFont="1" applyFill="1" applyBorder="1" applyAlignment="1">
      <alignment horizontal="left" wrapText="1"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 wrapText="1"/>
    </xf>
    <xf numFmtId="0" fontId="29" fillId="0" borderId="78" xfId="0" applyFont="1" applyFill="1" applyBorder="1" applyAlignment="1">
      <alignment horizontal="right"/>
    </xf>
    <xf numFmtId="0" fontId="28" fillId="35" borderId="26" xfId="0" applyFont="1" applyFill="1" applyBorder="1" applyAlignment="1">
      <alignment horizontal="left" vertical="center" wrapText="1"/>
    </xf>
    <xf numFmtId="0" fontId="28" fillId="35" borderId="26" xfId="0" applyFont="1" applyFill="1" applyBorder="1" applyAlignment="1">
      <alignment horizontal="center" vertical="center" wrapText="1"/>
    </xf>
    <xf numFmtId="0" fontId="28" fillId="35" borderId="79" xfId="0" applyFont="1" applyFill="1" applyBorder="1" applyAlignment="1">
      <alignment horizontal="center" vertical="center" wrapText="1"/>
    </xf>
    <xf numFmtId="0" fontId="29" fillId="46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29" fillId="0" borderId="79" xfId="0" applyFont="1" applyFill="1" applyBorder="1" applyAlignment="1">
      <alignment horizontal="right"/>
    </xf>
    <xf numFmtId="0" fontId="25" fillId="35" borderId="21" xfId="0" applyFont="1" applyFill="1" applyBorder="1" applyAlignment="1">
      <alignment horizontal="center" vertical="center" wrapText="1"/>
    </xf>
    <xf numFmtId="0" fontId="25" fillId="35" borderId="21" xfId="0" applyFont="1" applyFill="1" applyBorder="1" applyAlignment="1">
      <alignment horizontal="center" vertical="center"/>
    </xf>
    <xf numFmtId="0" fontId="25" fillId="46" borderId="21" xfId="0" applyFont="1" applyFill="1" applyBorder="1" applyAlignment="1">
      <alignment horizontal="center" vertical="center"/>
    </xf>
    <xf numFmtId="0" fontId="25" fillId="46" borderId="71" xfId="0" applyFont="1" applyFill="1" applyBorder="1" applyAlignment="1">
      <alignment horizontal="center" vertical="center"/>
    </xf>
    <xf numFmtId="0" fontId="25" fillId="35" borderId="21" xfId="0" applyFont="1" applyFill="1" applyBorder="1" applyAlignment="1">
      <alignment horizontal="left" vertical="center" wrapText="1"/>
    </xf>
    <xf numFmtId="0" fontId="29" fillId="0" borderId="26" xfId="0" applyFont="1" applyFill="1" applyBorder="1" applyAlignment="1">
      <alignment wrapText="1"/>
    </xf>
    <xf numFmtId="0" fontId="29" fillId="47" borderId="36" xfId="0" applyFont="1" applyFill="1" applyBorder="1" applyAlignment="1">
      <alignment horizontal="left" wrapText="1"/>
    </xf>
    <xf numFmtId="0" fontId="28" fillId="47" borderId="36" xfId="0" applyFont="1" applyFill="1" applyBorder="1" applyAlignment="1">
      <alignment horizontal="center" vertical="center" wrapText="1"/>
    </xf>
    <xf numFmtId="0" fontId="29" fillId="47" borderId="36" xfId="0" applyFont="1" applyFill="1" applyBorder="1" applyAlignment="1">
      <alignment horizontal="center" vertical="center" wrapText="1"/>
    </xf>
    <xf numFmtId="0" fontId="29" fillId="47" borderId="36" xfId="0" applyFont="1" applyFill="1" applyBorder="1" applyAlignment="1">
      <alignment horizontal="right"/>
    </xf>
    <xf numFmtId="0" fontId="29" fillId="47" borderId="80" xfId="0" applyFont="1" applyFill="1" applyBorder="1" applyAlignment="1">
      <alignment horizontal="right"/>
    </xf>
    <xf numFmtId="0" fontId="29" fillId="47" borderId="24" xfId="0" applyFont="1" applyFill="1" applyBorder="1" applyAlignment="1">
      <alignment horizontal="left" wrapText="1"/>
    </xf>
    <xf numFmtId="0" fontId="29" fillId="47" borderId="24" xfId="0" applyFont="1" applyFill="1" applyBorder="1" applyAlignment="1">
      <alignment horizontal="right" wrapText="1"/>
    </xf>
    <xf numFmtId="0" fontId="29" fillId="47" borderId="24" xfId="0" applyFont="1" applyFill="1" applyBorder="1" applyAlignment="1">
      <alignment horizontal="right"/>
    </xf>
    <xf numFmtId="0" fontId="29" fillId="47" borderId="78" xfId="0" applyFont="1" applyFill="1" applyBorder="1" applyAlignment="1">
      <alignment horizontal="right"/>
    </xf>
    <xf numFmtId="0" fontId="29" fillId="47" borderId="24" xfId="0" applyFont="1" applyFill="1" applyBorder="1" applyAlignment="1">
      <alignment wrapText="1"/>
    </xf>
    <xf numFmtId="0" fontId="29" fillId="47" borderId="24" xfId="0" applyFont="1" applyFill="1" applyBorder="1" applyAlignment="1">
      <alignment/>
    </xf>
    <xf numFmtId="0" fontId="40" fillId="47" borderId="24" xfId="0" applyFont="1" applyFill="1" applyBorder="1" applyAlignment="1">
      <alignment/>
    </xf>
    <xf numFmtId="0" fontId="29" fillId="47" borderId="26" xfId="0" applyFont="1" applyFill="1" applyBorder="1" applyAlignment="1">
      <alignment horizontal="left" wrapText="1"/>
    </xf>
    <xf numFmtId="0" fontId="29" fillId="47" borderId="26" xfId="0" applyFont="1" applyFill="1" applyBorder="1" applyAlignment="1">
      <alignment wrapText="1"/>
    </xf>
    <xf numFmtId="0" fontId="29" fillId="47" borderId="26" xfId="0" applyFont="1" applyFill="1" applyBorder="1" applyAlignment="1">
      <alignment/>
    </xf>
    <xf numFmtId="0" fontId="29" fillId="47" borderId="79" xfId="0" applyFont="1" applyFill="1" applyBorder="1" applyAlignment="1">
      <alignment horizontal="right"/>
    </xf>
    <xf numFmtId="0" fontId="29" fillId="47" borderId="36" xfId="0" applyFont="1" applyFill="1" applyBorder="1" applyAlignment="1">
      <alignment wrapText="1"/>
    </xf>
    <xf numFmtId="0" fontId="29" fillId="47" borderId="36" xfId="0" applyFont="1" applyFill="1" applyBorder="1" applyAlignment="1">
      <alignment/>
    </xf>
    <xf numFmtId="0" fontId="29" fillId="47" borderId="80" xfId="0" applyFont="1" applyFill="1" applyBorder="1" applyAlignment="1">
      <alignment/>
    </xf>
    <xf numFmtId="0" fontId="29" fillId="47" borderId="78" xfId="0" applyFont="1" applyFill="1" applyBorder="1" applyAlignment="1">
      <alignment/>
    </xf>
    <xf numFmtId="0" fontId="29" fillId="47" borderId="79" xfId="0" applyFont="1" applyFill="1" applyBorder="1" applyAlignment="1">
      <alignment/>
    </xf>
    <xf numFmtId="0" fontId="29" fillId="47" borderId="36" xfId="0" applyFont="1" applyFill="1" applyBorder="1" applyAlignment="1">
      <alignment horizontal="right" wrapText="1"/>
    </xf>
    <xf numFmtId="0" fontId="23" fillId="47" borderId="24" xfId="0" applyFont="1" applyFill="1" applyBorder="1" applyAlignment="1">
      <alignment/>
    </xf>
    <xf numFmtId="0" fontId="29" fillId="47" borderId="26" xfId="0" applyFont="1" applyFill="1" applyBorder="1" applyAlignment="1">
      <alignment horizontal="right" wrapText="1"/>
    </xf>
    <xf numFmtId="0" fontId="29" fillId="47" borderId="26" xfId="0" applyFont="1" applyFill="1" applyBorder="1" applyAlignment="1">
      <alignment horizontal="right"/>
    </xf>
    <xf numFmtId="0" fontId="29" fillId="47" borderId="71" xfId="0" applyFont="1" applyFill="1" applyBorder="1" applyAlignment="1">
      <alignment horizontal="right"/>
    </xf>
    <xf numFmtId="0" fontId="25" fillId="0" borderId="36" xfId="0" applyFont="1" applyFill="1" applyBorder="1" applyAlignment="1">
      <alignment horizontal="left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/>
    </xf>
    <xf numFmtId="0" fontId="25" fillId="0" borderId="80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left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79" xfId="0" applyFont="1" applyFill="1" applyBorder="1" applyAlignment="1">
      <alignment horizontal="center" vertical="center" wrapText="1"/>
    </xf>
    <xf numFmtId="0" fontId="29" fillId="0" borderId="78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26" xfId="0" applyFont="1" applyFill="1" applyBorder="1" applyAlignment="1">
      <alignment/>
    </xf>
    <xf numFmtId="0" fontId="85" fillId="3" borderId="0" xfId="0" applyFont="1" applyFill="1" applyAlignment="1">
      <alignment vertical="center"/>
    </xf>
    <xf numFmtId="0" fontId="85" fillId="3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3" fillId="3" borderId="0" xfId="0" applyFont="1" applyFill="1" applyAlignment="1">
      <alignment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 horizontal="left"/>
    </xf>
    <xf numFmtId="0" fontId="25" fillId="0" borderId="70" xfId="0" applyFont="1" applyFill="1" applyBorder="1" applyAlignment="1">
      <alignment horizontal="right" vertical="center"/>
    </xf>
    <xf numFmtId="1" fontId="28" fillId="0" borderId="28" xfId="0" applyNumberFormat="1" applyFont="1" applyFill="1" applyBorder="1" applyAlignment="1">
      <alignment horizontal="right" vertical="center"/>
    </xf>
    <xf numFmtId="0" fontId="25" fillId="46" borderId="84" xfId="0" applyFont="1" applyFill="1" applyBorder="1" applyAlignment="1">
      <alignment horizontal="right" vertical="center"/>
    </xf>
    <xf numFmtId="0" fontId="61" fillId="0" borderId="27" xfId="115" applyFont="1" applyBorder="1" applyAlignment="1" applyProtection="1">
      <alignment horizontal="left" vertical="center"/>
      <protection/>
    </xf>
    <xf numFmtId="0" fontId="61" fillId="0" borderId="0" xfId="115" applyFont="1" applyBorder="1" applyAlignment="1" applyProtection="1">
      <alignment horizontal="left" vertical="center"/>
      <protection/>
    </xf>
    <xf numFmtId="0" fontId="61" fillId="0" borderId="47" xfId="115" applyFont="1" applyBorder="1" applyAlignment="1" applyProtection="1">
      <alignment horizontal="left" vertical="center"/>
      <protection/>
    </xf>
    <xf numFmtId="0" fontId="62" fillId="0" borderId="50" xfId="0" applyFont="1" applyBorder="1" applyAlignment="1">
      <alignment horizontal="left" vertical="center" wrapText="1"/>
    </xf>
    <xf numFmtId="0" fontId="62" fillId="0" borderId="38" xfId="0" applyFont="1" applyBorder="1" applyAlignment="1">
      <alignment horizontal="left" vertical="center" wrapText="1"/>
    </xf>
    <xf numFmtId="0" fontId="62" fillId="0" borderId="89" xfId="0" applyFont="1" applyBorder="1" applyAlignment="1">
      <alignment horizontal="left" vertical="center" wrapText="1"/>
    </xf>
    <xf numFmtId="0" fontId="62" fillId="0" borderId="27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 wrapText="1"/>
    </xf>
    <xf numFmtId="0" fontId="62" fillId="0" borderId="47" xfId="0" applyFont="1" applyBorder="1" applyAlignment="1">
      <alignment horizontal="left" vertical="center" wrapText="1"/>
    </xf>
    <xf numFmtId="0" fontId="35" fillId="55" borderId="90" xfId="115" applyFont="1" applyFill="1" applyBorder="1" applyAlignment="1" applyProtection="1">
      <alignment vertical="center" wrapText="1"/>
      <protection/>
    </xf>
    <xf numFmtId="0" fontId="35" fillId="55" borderId="91" xfId="115" applyFont="1" applyFill="1" applyBorder="1" applyAlignment="1" applyProtection="1">
      <alignment vertical="center" wrapText="1"/>
      <protection/>
    </xf>
    <xf numFmtId="0" fontId="35" fillId="55" borderId="92" xfId="115" applyFont="1" applyFill="1" applyBorder="1" applyAlignment="1" applyProtection="1">
      <alignment vertical="center" wrapText="1"/>
      <protection/>
    </xf>
    <xf numFmtId="0" fontId="29" fillId="0" borderId="27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2" fillId="35" borderId="93" xfId="0" applyFont="1" applyFill="1" applyBorder="1" applyAlignment="1">
      <alignment horizontal="left" vertical="center" wrapText="1"/>
    </xf>
    <xf numFmtId="0" fontId="22" fillId="35" borderId="65" xfId="0" applyFont="1" applyFill="1" applyBorder="1" applyAlignment="1">
      <alignment horizontal="left" vertical="center" wrapText="1"/>
    </xf>
    <xf numFmtId="0" fontId="25" fillId="3" borderId="27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25" fillId="3" borderId="64" xfId="0" applyFont="1" applyFill="1" applyBorder="1" applyAlignment="1">
      <alignment horizontal="center" vertical="center" wrapText="1"/>
    </xf>
    <xf numFmtId="0" fontId="25" fillId="3" borderId="65" xfId="0" applyFont="1" applyFill="1" applyBorder="1" applyAlignment="1">
      <alignment horizontal="center" vertical="center" wrapText="1"/>
    </xf>
    <xf numFmtId="0" fontId="25" fillId="3" borderId="94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3" borderId="64" xfId="0" applyFont="1" applyFill="1" applyBorder="1" applyAlignment="1">
      <alignment horizontal="center" vertical="center"/>
    </xf>
    <xf numFmtId="0" fontId="25" fillId="3" borderId="65" xfId="0" applyFont="1" applyFill="1" applyBorder="1" applyAlignment="1">
      <alignment horizontal="center" vertical="center"/>
    </xf>
    <xf numFmtId="0" fontId="25" fillId="3" borderId="94" xfId="0" applyFont="1" applyFill="1" applyBorder="1" applyAlignment="1">
      <alignment horizontal="center" vertical="center"/>
    </xf>
    <xf numFmtId="0" fontId="23" fillId="0" borderId="30" xfId="0" applyFont="1" applyBorder="1" applyAlignment="1">
      <alignment horizontal="center"/>
    </xf>
    <xf numFmtId="0" fontId="23" fillId="0" borderId="85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0" fontId="23" fillId="0" borderId="95" xfId="0" applyFont="1" applyBorder="1" applyAlignment="1">
      <alignment horizontal="center"/>
    </xf>
    <xf numFmtId="0" fontId="23" fillId="0" borderId="55" xfId="0" applyFont="1" applyFill="1" applyBorder="1" applyAlignment="1">
      <alignment horizontal="center"/>
    </xf>
    <xf numFmtId="0" fontId="23" fillId="0" borderId="61" xfId="0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/>
    </xf>
    <xf numFmtId="0" fontId="23" fillId="0" borderId="29" xfId="0" applyFont="1" applyFill="1" applyBorder="1" applyAlignment="1">
      <alignment horizontal="center"/>
    </xf>
    <xf numFmtId="0" fontId="26" fillId="3" borderId="50" xfId="0" applyFont="1" applyFill="1" applyBorder="1" applyAlignment="1">
      <alignment horizontal="center" vertical="center"/>
    </xf>
    <xf numFmtId="0" fontId="26" fillId="3" borderId="38" xfId="0" applyFont="1" applyFill="1" applyBorder="1" applyAlignment="1">
      <alignment horizontal="center" vertical="center"/>
    </xf>
    <xf numFmtId="0" fontId="26" fillId="3" borderId="89" xfId="0" applyFont="1" applyFill="1" applyBorder="1" applyAlignment="1">
      <alignment horizontal="center" vertical="center"/>
    </xf>
    <xf numFmtId="0" fontId="26" fillId="3" borderId="81" xfId="0" applyFont="1" applyFill="1" applyBorder="1" applyAlignment="1">
      <alignment horizontal="center" vertical="center"/>
    </xf>
    <xf numFmtId="0" fontId="26" fillId="3" borderId="68" xfId="0" applyFont="1" applyFill="1" applyBorder="1" applyAlignment="1">
      <alignment horizontal="center" vertical="center"/>
    </xf>
    <xf numFmtId="0" fontId="26" fillId="3" borderId="84" xfId="0" applyFont="1" applyFill="1" applyBorder="1" applyAlignment="1">
      <alignment horizontal="center" vertical="center"/>
    </xf>
    <xf numFmtId="0" fontId="88" fillId="46" borderId="0" xfId="0" applyFont="1" applyFill="1" applyBorder="1" applyAlignment="1">
      <alignment horizontal="center" vertical="center"/>
    </xf>
    <xf numFmtId="0" fontId="26" fillId="46" borderId="0" xfId="0" applyFont="1" applyFill="1" applyBorder="1" applyAlignment="1">
      <alignment horizontal="center" vertical="center" wrapText="1"/>
    </xf>
    <xf numFmtId="0" fontId="39" fillId="46" borderId="0" xfId="0" applyFont="1" applyFill="1" applyBorder="1" applyAlignment="1">
      <alignment horizontal="center" vertical="center" wrapText="1"/>
    </xf>
    <xf numFmtId="0" fontId="22" fillId="46" borderId="65" xfId="0" applyFont="1" applyFill="1" applyBorder="1" applyAlignment="1">
      <alignment horizontal="left" vertical="center" wrapText="1"/>
    </xf>
    <xf numFmtId="0" fontId="22" fillId="3" borderId="0" xfId="0" applyFont="1" applyFill="1" applyBorder="1" applyAlignment="1">
      <alignment horizontal="left" vertical="center" wrapText="1"/>
    </xf>
    <xf numFmtId="0" fontId="22" fillId="56" borderId="27" xfId="136" applyFont="1" applyFill="1" applyBorder="1" applyAlignment="1">
      <alignment horizontal="left" vertical="center"/>
      <protection/>
    </xf>
    <xf numFmtId="0" fontId="22" fillId="56" borderId="0" xfId="136" applyFont="1" applyFill="1" applyBorder="1" applyAlignment="1">
      <alignment horizontal="left" vertical="center"/>
      <protection/>
    </xf>
    <xf numFmtId="0" fontId="22" fillId="7" borderId="27" xfId="136" applyFont="1" applyFill="1" applyBorder="1" applyAlignment="1">
      <alignment horizontal="left" vertical="center"/>
      <protection/>
    </xf>
    <xf numFmtId="0" fontId="22" fillId="7" borderId="0" xfId="136" applyFont="1" applyFill="1" applyBorder="1" applyAlignment="1">
      <alignment horizontal="left" vertical="center"/>
      <protection/>
    </xf>
    <xf numFmtId="0" fontId="22" fillId="57" borderId="27" xfId="136" applyFont="1" applyFill="1" applyBorder="1" applyAlignment="1">
      <alignment horizontal="left" vertical="center"/>
      <protection/>
    </xf>
    <xf numFmtId="0" fontId="22" fillId="57" borderId="0" xfId="136" applyFont="1" applyFill="1" applyBorder="1" applyAlignment="1">
      <alignment horizontal="left" vertical="center"/>
      <protection/>
    </xf>
    <xf numFmtId="0" fontId="22" fillId="58" borderId="96" xfId="136" applyFont="1" applyFill="1" applyBorder="1" applyAlignment="1">
      <alignment horizontal="left" vertical="center"/>
      <protection/>
    </xf>
    <xf numFmtId="0" fontId="22" fillId="58" borderId="94" xfId="136" applyFont="1" applyFill="1" applyBorder="1" applyAlignment="1">
      <alignment horizontal="left" vertical="center"/>
      <protection/>
    </xf>
    <xf numFmtId="0" fontId="22" fillId="3" borderId="0" xfId="136" applyFont="1" applyFill="1" applyBorder="1" applyAlignment="1">
      <alignment horizontal="left" vertical="center"/>
      <protection/>
    </xf>
    <xf numFmtId="0" fontId="22" fillId="3" borderId="94" xfId="136" applyFont="1" applyFill="1" applyBorder="1" applyAlignment="1">
      <alignment horizontal="left" vertical="center"/>
      <protection/>
    </xf>
    <xf numFmtId="0" fontId="22" fillId="8" borderId="94" xfId="136" applyFont="1" applyFill="1" applyBorder="1" applyAlignment="1">
      <alignment horizontal="left" vertical="center"/>
      <protection/>
    </xf>
    <xf numFmtId="0" fontId="22" fillId="8" borderId="96" xfId="136" applyFont="1" applyFill="1" applyBorder="1" applyAlignment="1">
      <alignment horizontal="left" vertical="center"/>
      <protection/>
    </xf>
    <xf numFmtId="0" fontId="71" fillId="23" borderId="50" xfId="60" applyBorder="1" applyAlignment="1">
      <alignment horizontal="center" vertical="center"/>
    </xf>
    <xf numFmtId="0" fontId="71" fillId="23" borderId="38" xfId="60" applyBorder="1" applyAlignment="1">
      <alignment horizontal="center" vertical="center"/>
    </xf>
    <xf numFmtId="0" fontId="71" fillId="23" borderId="89" xfId="60" applyBorder="1" applyAlignment="1">
      <alignment horizontal="center" vertical="center"/>
    </xf>
    <xf numFmtId="0" fontId="71" fillId="23" borderId="64" xfId="60" applyBorder="1" applyAlignment="1">
      <alignment horizontal="center" vertical="center"/>
    </xf>
    <xf numFmtId="0" fontId="71" fillId="23" borderId="65" xfId="60" applyBorder="1" applyAlignment="1">
      <alignment horizontal="center" vertical="center"/>
    </xf>
    <xf numFmtId="0" fontId="71" fillId="23" borderId="66" xfId="60" applyBorder="1" applyAlignment="1">
      <alignment horizontal="center" vertical="center"/>
    </xf>
    <xf numFmtId="0" fontId="36" fillId="35" borderId="70" xfId="0" applyFont="1" applyFill="1" applyBorder="1" applyAlignment="1">
      <alignment horizontal="center" vertical="center" wrapText="1"/>
    </xf>
    <xf numFmtId="0" fontId="29" fillId="35" borderId="24" xfId="0" applyFont="1" applyFill="1" applyBorder="1" applyAlignment="1">
      <alignment horizontal="center" vertical="center" wrapText="1"/>
    </xf>
    <xf numFmtId="0" fontId="29" fillId="35" borderId="26" xfId="0" applyFont="1" applyFill="1" applyBorder="1" applyAlignment="1">
      <alignment horizontal="center" vertical="center" wrapText="1"/>
    </xf>
    <xf numFmtId="0" fontId="37" fillId="35" borderId="70" xfId="0" applyNumberFormat="1" applyFont="1" applyFill="1" applyBorder="1" applyAlignment="1">
      <alignment horizontal="center" vertical="center" wrapText="1"/>
    </xf>
    <xf numFmtId="49" fontId="27" fillId="35" borderId="24" xfId="0" applyNumberFormat="1" applyFont="1" applyFill="1" applyBorder="1" applyAlignment="1">
      <alignment horizontal="center" vertical="center" wrapText="1"/>
    </xf>
    <xf numFmtId="49" fontId="27" fillId="35" borderId="26" xfId="0" applyNumberFormat="1" applyFont="1" applyFill="1" applyBorder="1" applyAlignment="1">
      <alignment horizontal="center" vertical="center" wrapText="1"/>
    </xf>
    <xf numFmtId="0" fontId="36" fillId="35" borderId="24" xfId="0" applyFont="1" applyFill="1" applyBorder="1" applyAlignment="1">
      <alignment horizontal="center" vertical="center" wrapText="1"/>
    </xf>
    <xf numFmtId="0" fontId="36" fillId="35" borderId="26" xfId="0" applyFont="1" applyFill="1" applyBorder="1" applyAlignment="1">
      <alignment horizontal="center" vertical="center" wrapText="1"/>
    </xf>
    <xf numFmtId="0" fontId="63" fillId="23" borderId="24" xfId="60" applyFont="1" applyBorder="1" applyAlignment="1">
      <alignment horizontal="left"/>
    </xf>
    <xf numFmtId="0" fontId="22" fillId="23" borderId="0" xfId="60" applyFont="1" applyBorder="1" applyAlignment="1">
      <alignment horizontal="left" vertical="center"/>
    </xf>
    <xf numFmtId="0" fontId="22" fillId="23" borderId="94" xfId="60" applyFont="1" applyBorder="1" applyAlignment="1">
      <alignment horizontal="left" vertical="center"/>
    </xf>
    <xf numFmtId="0" fontId="22" fillId="47" borderId="27" xfId="0" applyFont="1" applyFill="1" applyBorder="1" applyAlignment="1">
      <alignment horizontal="left" vertical="center" wrapText="1"/>
    </xf>
    <xf numFmtId="0" fontId="22" fillId="47" borderId="0" xfId="0" applyFont="1" applyFill="1" applyBorder="1" applyAlignment="1">
      <alignment horizontal="left" vertical="center" wrapText="1"/>
    </xf>
    <xf numFmtId="0" fontId="22" fillId="47" borderId="96" xfId="0" applyFont="1" applyFill="1" applyBorder="1" applyAlignment="1">
      <alignment horizontal="left" vertical="center" wrapText="1"/>
    </xf>
    <xf numFmtId="0" fontId="22" fillId="47" borderId="94" xfId="0" applyFont="1" applyFill="1" applyBorder="1" applyAlignment="1">
      <alignment horizontal="left" vertical="center" wrapText="1"/>
    </xf>
  </cellXfs>
  <cellStyles count="13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Akzent1" xfId="27"/>
    <cellStyle name="20% - Akzent2" xfId="28"/>
    <cellStyle name="20% - Akzent3" xfId="29"/>
    <cellStyle name="20% - Akzent4" xfId="30"/>
    <cellStyle name="20% - Akzent5" xfId="31"/>
    <cellStyle name="20% - Akzent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Akzent1" xfId="45"/>
    <cellStyle name="40% - Akzent2" xfId="46"/>
    <cellStyle name="40% - Akzent3" xfId="47"/>
    <cellStyle name="40% - Akzent4" xfId="48"/>
    <cellStyle name="40% - Akzent5" xfId="49"/>
    <cellStyle name="40% - Akzent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Akzent1" xfId="63"/>
    <cellStyle name="60% - Akzent2" xfId="64"/>
    <cellStyle name="60% - Akzent3" xfId="65"/>
    <cellStyle name="60% - Akzent4" xfId="66"/>
    <cellStyle name="60% - Akzent5" xfId="67"/>
    <cellStyle name="60% - Akzent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Akzent1" xfId="81"/>
    <cellStyle name="Akzent2" xfId="82"/>
    <cellStyle name="Akzent3" xfId="83"/>
    <cellStyle name="Akzent4" xfId="84"/>
    <cellStyle name="Akzent5" xfId="85"/>
    <cellStyle name="Akzent6" xfId="86"/>
    <cellStyle name="Ausgabe" xfId="87"/>
    <cellStyle name="Bad" xfId="88"/>
    <cellStyle name="Bad 2" xfId="89"/>
    <cellStyle name="Berechnung" xfId="90"/>
    <cellStyle name="Calculation" xfId="91"/>
    <cellStyle name="Calculation 2" xfId="92"/>
    <cellStyle name="Check Cell" xfId="93"/>
    <cellStyle name="Check Cell 2" xfId="94"/>
    <cellStyle name="Comma" xfId="95"/>
    <cellStyle name="Comma [0]" xfId="96"/>
    <cellStyle name="Currency" xfId="97"/>
    <cellStyle name="Currency [0]" xfId="98"/>
    <cellStyle name="Eingabe" xfId="99"/>
    <cellStyle name="Ergebnis" xfId="100"/>
    <cellStyle name="Erklärender Text" xfId="101"/>
    <cellStyle name="Explanatory Text" xfId="102"/>
    <cellStyle name="Explanatory Text 2" xfId="103"/>
    <cellStyle name="Good" xfId="104"/>
    <cellStyle name="Good 2" xfId="105"/>
    <cellStyle name="Gut" xfId="106"/>
    <cellStyle name="Heading 1" xfId="107"/>
    <cellStyle name="Heading 1 2" xfId="108"/>
    <cellStyle name="Heading 2" xfId="109"/>
    <cellStyle name="Heading 2 2" xfId="110"/>
    <cellStyle name="Heading 3" xfId="111"/>
    <cellStyle name="Heading 3 2" xfId="112"/>
    <cellStyle name="Heading 4" xfId="113"/>
    <cellStyle name="Heading 4 2" xfId="114"/>
    <cellStyle name="Hyperlink" xfId="115"/>
    <cellStyle name="Input" xfId="116"/>
    <cellStyle name="Input 2" xfId="117"/>
    <cellStyle name="Linked Cell" xfId="118"/>
    <cellStyle name="Linked Cell 2" xfId="119"/>
    <cellStyle name="Neutral" xfId="120"/>
    <cellStyle name="Neutral 2" xfId="121"/>
    <cellStyle name="Normal 2" xfId="122"/>
    <cellStyle name="Normal 2 2" xfId="123"/>
    <cellStyle name="Normal 2 3" xfId="124"/>
    <cellStyle name="Normal 2 4" xfId="125"/>
    <cellStyle name="Normal 3" xfId="126"/>
    <cellStyle name="Normal 4" xfId="127"/>
    <cellStyle name="Normal 5" xfId="128"/>
    <cellStyle name="Note" xfId="129"/>
    <cellStyle name="Note 2" xfId="130"/>
    <cellStyle name="Notiz" xfId="131"/>
    <cellStyle name="Output" xfId="132"/>
    <cellStyle name="Output 2" xfId="133"/>
    <cellStyle name="Percent" xfId="134"/>
    <cellStyle name="Schlecht" xfId="135"/>
    <cellStyle name="Standard_ISO Länderübersicht" xfId="136"/>
    <cellStyle name="Title" xfId="137"/>
    <cellStyle name="Title 2" xfId="138"/>
    <cellStyle name="Total" xfId="139"/>
    <cellStyle name="Total 2" xfId="140"/>
    <cellStyle name="Überschrift" xfId="141"/>
    <cellStyle name="Überschrift 1" xfId="142"/>
    <cellStyle name="Überschrift 2" xfId="143"/>
    <cellStyle name="Überschrift 3" xfId="144"/>
    <cellStyle name="Überschrift 4" xfId="145"/>
    <cellStyle name="Verknüpfte Zelle" xfId="146"/>
    <cellStyle name="Warnender Text" xfId="147"/>
    <cellStyle name="Warning Text" xfId="148"/>
    <cellStyle name="Warning Text 2" xfId="149"/>
    <cellStyle name="Zelle überprüfen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000000"/>
                </a:solidFill>
              </a:rPr>
              <a:t>ISO 14001 - Worldwide total</a:t>
            </a:r>
          </a:p>
        </c:rich>
      </c:tx>
      <c:layout>
        <c:manualLayout>
          <c:xMode val="factor"/>
          <c:yMode val="factor"/>
          <c:x val="-0.019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7825"/>
          <c:w val="0.8485"/>
          <c:h val="0.91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'ISO 14001 Overview'!$A$6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3F6D9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'ISO 14001 Overview'!$B$4:$R$4</c:f>
              <c:numCach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'ISO 14001 Overview'!$B$6:$R$6</c:f>
              <c:numCache>
                <c:ptCount val="17"/>
                <c:pt idx="0">
                  <c:v>129</c:v>
                </c:pt>
                <c:pt idx="1">
                  <c:v>228</c:v>
                </c:pt>
                <c:pt idx="2">
                  <c:v>311</c:v>
                </c:pt>
                <c:pt idx="3">
                  <c:v>418</c:v>
                </c:pt>
                <c:pt idx="4">
                  <c:v>626</c:v>
                </c:pt>
                <c:pt idx="5">
                  <c:v>817</c:v>
                </c:pt>
                <c:pt idx="6">
                  <c:v>1130</c:v>
                </c:pt>
                <c:pt idx="7">
                  <c:v>1079</c:v>
                </c:pt>
                <c:pt idx="8">
                  <c:v>1096</c:v>
                </c:pt>
                <c:pt idx="9">
                  <c:v>1518</c:v>
                </c:pt>
                <c:pt idx="10">
                  <c:v>1531</c:v>
                </c:pt>
                <c:pt idx="11">
                  <c:v>1675</c:v>
                </c:pt>
                <c:pt idx="12">
                  <c:v>1740</c:v>
                </c:pt>
                <c:pt idx="13">
                  <c:v>2084</c:v>
                </c:pt>
                <c:pt idx="14">
                  <c:v>2519</c:v>
                </c:pt>
                <c:pt idx="15">
                  <c:v>2545</c:v>
                </c:pt>
                <c:pt idx="16">
                  <c:v>3024</c:v>
                </c:pt>
              </c:numCache>
            </c:numRef>
          </c:val>
        </c:ser>
        <c:ser>
          <c:idx val="1"/>
          <c:order val="1"/>
          <c:tx>
            <c:strRef>
              <c:f>'ISO 14001 Overview'!$A$7</c:f>
              <c:strCache>
                <c:ptCount val="1"/>
                <c:pt idx="0">
                  <c:v>Central / South America      </c:v>
                </c:pt>
              </c:strCache>
            </c:strRef>
          </c:tx>
          <c:spPr>
            <a:solidFill>
              <a:srgbClr val="4A7FB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'ISO 14001 Overview'!$B$4:$R$4</c:f>
              <c:numCach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'ISO 14001 Overview'!$B$7:$R$7</c:f>
              <c:numCache>
                <c:ptCount val="17"/>
                <c:pt idx="0">
                  <c:v>309</c:v>
                </c:pt>
                <c:pt idx="1">
                  <c:v>556</c:v>
                </c:pt>
                <c:pt idx="2">
                  <c:v>681</c:v>
                </c:pt>
                <c:pt idx="3">
                  <c:v>1418</c:v>
                </c:pt>
                <c:pt idx="4">
                  <c:v>1691</c:v>
                </c:pt>
                <c:pt idx="5">
                  <c:v>2955</c:v>
                </c:pt>
                <c:pt idx="6">
                  <c:v>3411</c:v>
                </c:pt>
                <c:pt idx="7">
                  <c:v>4355</c:v>
                </c:pt>
                <c:pt idx="8">
                  <c:v>4260</c:v>
                </c:pt>
                <c:pt idx="9">
                  <c:v>4413</c:v>
                </c:pt>
                <c:pt idx="10">
                  <c:v>3748</c:v>
                </c:pt>
                <c:pt idx="11">
                  <c:v>6999</c:v>
                </c:pt>
                <c:pt idx="12">
                  <c:v>7074</c:v>
                </c:pt>
                <c:pt idx="13">
                  <c:v>8202</c:v>
                </c:pt>
                <c:pt idx="14">
                  <c:v>9890</c:v>
                </c:pt>
                <c:pt idx="15">
                  <c:v>10084</c:v>
                </c:pt>
                <c:pt idx="16">
                  <c:v>9925</c:v>
                </c:pt>
              </c:numCache>
            </c:numRef>
          </c:val>
        </c:ser>
        <c:ser>
          <c:idx val="2"/>
          <c:order val="2"/>
          <c:tx>
            <c:strRef>
              <c:f>'ISO 14001 Overview'!$A$8</c:f>
              <c:strCache>
                <c:ptCount val="1"/>
                <c:pt idx="0">
                  <c:v>North America</c:v>
                </c:pt>
              </c:strCache>
            </c:strRef>
          </c:tx>
          <c:spPr>
            <a:solidFill>
              <a:srgbClr val="538EC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'ISO 14001 Overview'!$B$4:$R$4</c:f>
              <c:numCach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'ISO 14001 Overview'!$B$8:$R$8</c:f>
              <c:numCache>
                <c:ptCount val="17"/>
                <c:pt idx="0">
                  <c:v>975</c:v>
                </c:pt>
                <c:pt idx="1">
                  <c:v>1676</c:v>
                </c:pt>
                <c:pt idx="2">
                  <c:v>2700</c:v>
                </c:pt>
                <c:pt idx="3">
                  <c:v>4053</c:v>
                </c:pt>
                <c:pt idx="4">
                  <c:v>5233</c:v>
                </c:pt>
                <c:pt idx="5">
                  <c:v>6743</c:v>
                </c:pt>
                <c:pt idx="6">
                  <c:v>7119</c:v>
                </c:pt>
                <c:pt idx="7">
                  <c:v>7673</c:v>
                </c:pt>
                <c:pt idx="8">
                  <c:v>7267</c:v>
                </c:pt>
                <c:pt idx="9">
                  <c:v>7194</c:v>
                </c:pt>
                <c:pt idx="10">
                  <c:v>7316</c:v>
                </c:pt>
                <c:pt idx="11">
                  <c:v>6302</c:v>
                </c:pt>
                <c:pt idx="12">
                  <c:v>7450</c:v>
                </c:pt>
                <c:pt idx="13">
                  <c:v>8573</c:v>
                </c:pt>
                <c:pt idx="14">
                  <c:v>8917</c:v>
                </c:pt>
                <c:pt idx="15">
                  <c:v>8185</c:v>
                </c:pt>
                <c:pt idx="16">
                  <c:v>8712</c:v>
                </c:pt>
              </c:numCache>
            </c:numRef>
          </c:val>
        </c:ser>
        <c:ser>
          <c:idx val="3"/>
          <c:order val="3"/>
          <c:tx>
            <c:strRef>
              <c:f>'ISO 14001 Overview'!$A$9</c:f>
              <c:strCache>
                <c:ptCount val="1"/>
                <c:pt idx="0">
                  <c:v>Europe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'ISO 14001 Overview'!$B$4:$R$4</c:f>
              <c:numCach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'ISO 14001 Overview'!$B$9:$R$9</c:f>
              <c:numCache>
                <c:ptCount val="17"/>
                <c:pt idx="0">
                  <c:v>7253</c:v>
                </c:pt>
                <c:pt idx="1">
                  <c:v>10971</c:v>
                </c:pt>
                <c:pt idx="2">
                  <c:v>17941</c:v>
                </c:pt>
                <c:pt idx="3">
                  <c:v>23305</c:v>
                </c:pt>
                <c:pt idx="4">
                  <c:v>30918</c:v>
                </c:pt>
                <c:pt idx="5">
                  <c:v>39805</c:v>
                </c:pt>
                <c:pt idx="6">
                  <c:v>47837</c:v>
                </c:pt>
                <c:pt idx="7">
                  <c:v>55919</c:v>
                </c:pt>
                <c:pt idx="8">
                  <c:v>65097</c:v>
                </c:pt>
                <c:pt idx="9">
                  <c:v>78118</c:v>
                </c:pt>
                <c:pt idx="10">
                  <c:v>89237</c:v>
                </c:pt>
                <c:pt idx="11">
                  <c:v>103126</c:v>
                </c:pt>
                <c:pt idx="12">
                  <c:v>101177</c:v>
                </c:pt>
                <c:pt idx="13">
                  <c:v>111807</c:v>
                </c:pt>
                <c:pt idx="14">
                  <c:v>115764</c:v>
                </c:pt>
                <c:pt idx="15">
                  <c:v>119072</c:v>
                </c:pt>
                <c:pt idx="16">
                  <c:v>119754</c:v>
                </c:pt>
              </c:numCache>
            </c:numRef>
          </c:val>
        </c:ser>
        <c:ser>
          <c:idx val="4"/>
          <c:order val="4"/>
          <c:tx>
            <c:strRef>
              <c:f>'ISO 14001 Overview'!$A$10</c:f>
              <c:strCache>
                <c:ptCount val="1"/>
                <c:pt idx="0">
                  <c:v>East Asia and Pacific</c:v>
                </c:pt>
              </c:strCache>
            </c:strRef>
          </c:tx>
          <c:spPr>
            <a:solidFill>
              <a:srgbClr val="8BB1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'ISO 14001 Overview'!$B$4:$R$4</c:f>
              <c:numCach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'ISO 14001 Overview'!$B$10:$R$10</c:f>
              <c:numCache>
                <c:ptCount val="17"/>
                <c:pt idx="0">
                  <c:v>5120</c:v>
                </c:pt>
                <c:pt idx="1">
                  <c:v>8993</c:v>
                </c:pt>
                <c:pt idx="2">
                  <c:v>14218</c:v>
                </c:pt>
                <c:pt idx="3">
                  <c:v>19307</c:v>
                </c:pt>
                <c:pt idx="4">
                  <c:v>25151</c:v>
                </c:pt>
                <c:pt idx="5">
                  <c:v>38050</c:v>
                </c:pt>
                <c:pt idx="6">
                  <c:v>48800</c:v>
                </c:pt>
                <c:pt idx="7">
                  <c:v>55428</c:v>
                </c:pt>
                <c:pt idx="8">
                  <c:v>72350</c:v>
                </c:pt>
                <c:pt idx="9">
                  <c:v>91156</c:v>
                </c:pt>
                <c:pt idx="10">
                  <c:v>113850</c:v>
                </c:pt>
                <c:pt idx="11">
                  <c:v>114883</c:v>
                </c:pt>
                <c:pt idx="12">
                  <c:v>118802</c:v>
                </c:pt>
                <c:pt idx="13">
                  <c:v>122370</c:v>
                </c:pt>
                <c:pt idx="14">
                  <c:v>126760</c:v>
                </c:pt>
                <c:pt idx="15">
                  <c:v>145877</c:v>
                </c:pt>
                <c:pt idx="16">
                  <c:v>165616</c:v>
                </c:pt>
              </c:numCache>
            </c:numRef>
          </c:val>
        </c:ser>
        <c:ser>
          <c:idx val="5"/>
          <c:order val="5"/>
          <c:tx>
            <c:strRef>
              <c:f>'ISO 14001 Overview'!$A$11</c:f>
              <c:strCache>
                <c:ptCount val="1"/>
                <c:pt idx="0">
                  <c:v>Central and South Asia</c:v>
                </c:pt>
              </c:strCache>
            </c:strRef>
          </c:tx>
          <c:spPr>
            <a:solidFill>
              <a:srgbClr val="ADC6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'ISO 14001 Overview'!$B$4:$R$4</c:f>
              <c:numCach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'ISO 14001 Overview'!$B$11:$R$11</c:f>
              <c:numCache>
                <c:ptCount val="17"/>
                <c:pt idx="0">
                  <c:v>114</c:v>
                </c:pt>
                <c:pt idx="1">
                  <c:v>267</c:v>
                </c:pt>
                <c:pt idx="2">
                  <c:v>419</c:v>
                </c:pt>
                <c:pt idx="3">
                  <c:v>636</c:v>
                </c:pt>
                <c:pt idx="4">
                  <c:v>927</c:v>
                </c:pt>
                <c:pt idx="5">
                  <c:v>1322</c:v>
                </c:pt>
                <c:pt idx="6">
                  <c:v>1829</c:v>
                </c:pt>
                <c:pt idx="7">
                  <c:v>2201</c:v>
                </c:pt>
                <c:pt idx="8">
                  <c:v>2926</c:v>
                </c:pt>
                <c:pt idx="9">
                  <c:v>3770</c:v>
                </c:pt>
                <c:pt idx="10">
                  <c:v>4517</c:v>
                </c:pt>
                <c:pt idx="11">
                  <c:v>4380</c:v>
                </c:pt>
                <c:pt idx="12">
                  <c:v>4725</c:v>
                </c:pt>
                <c:pt idx="13">
                  <c:v>4969</c:v>
                </c:pt>
                <c:pt idx="14">
                  <c:v>6577</c:v>
                </c:pt>
                <c:pt idx="15">
                  <c:v>7187</c:v>
                </c:pt>
                <c:pt idx="16">
                  <c:v>7708</c:v>
                </c:pt>
              </c:numCache>
            </c:numRef>
          </c:val>
        </c:ser>
        <c:ser>
          <c:idx val="6"/>
          <c:order val="6"/>
          <c:tx>
            <c:strRef>
              <c:f>'ISO 14001 Overview'!$A$12</c:f>
              <c:strCache>
                <c:ptCount val="1"/>
                <c:pt idx="0">
                  <c:v>Middle East</c:v>
                </c:pt>
              </c:strCache>
            </c:strRef>
          </c:tx>
          <c:spPr>
            <a:solidFill>
              <a:srgbClr val="C7D7E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'ISO 14001 Overview'!$B$4:$R$4</c:f>
              <c:numCach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'ISO 14001 Overview'!$B$12:$R$12</c:f>
              <c:numCache>
                <c:ptCount val="17"/>
                <c:pt idx="0">
                  <c:v>94</c:v>
                </c:pt>
                <c:pt idx="1">
                  <c:v>156</c:v>
                </c:pt>
                <c:pt idx="2">
                  <c:v>194</c:v>
                </c:pt>
                <c:pt idx="3">
                  <c:v>303</c:v>
                </c:pt>
                <c:pt idx="4">
                  <c:v>450</c:v>
                </c:pt>
                <c:pt idx="5">
                  <c:v>862</c:v>
                </c:pt>
                <c:pt idx="6">
                  <c:v>1037</c:v>
                </c:pt>
                <c:pt idx="7">
                  <c:v>1556</c:v>
                </c:pt>
                <c:pt idx="8">
                  <c:v>1576</c:v>
                </c:pt>
                <c:pt idx="9">
                  <c:v>2405</c:v>
                </c:pt>
                <c:pt idx="10">
                  <c:v>2775</c:v>
                </c:pt>
                <c:pt idx="11">
                  <c:v>2515</c:v>
                </c:pt>
                <c:pt idx="12">
                  <c:v>2425</c:v>
                </c:pt>
                <c:pt idx="13">
                  <c:v>2847</c:v>
                </c:pt>
                <c:pt idx="14">
                  <c:v>3434</c:v>
                </c:pt>
                <c:pt idx="15">
                  <c:v>3786</c:v>
                </c:pt>
                <c:pt idx="16">
                  <c:v>4585</c:v>
                </c:pt>
              </c:numCache>
            </c:numRef>
          </c:val>
        </c:ser>
        <c:overlap val="100"/>
        <c:axId val="39785411"/>
        <c:axId val="22524380"/>
      </c:barChart>
      <c:catAx>
        <c:axId val="3978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524380"/>
        <c:crosses val="autoZero"/>
        <c:auto val="1"/>
        <c:lblOffset val="100"/>
        <c:tickLblSkip val="1"/>
        <c:noMultiLvlLbl val="0"/>
      </c:catAx>
      <c:valAx>
        <c:axId val="225243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785411"/>
        <c:crossesAt val="1"/>
        <c:crossBetween val="between"/>
        <c:dispUnits/>
      </c:valAx>
      <c:spPr>
        <a:solidFill>
          <a:srgbClr val="D9D9D9">
            <a:alpha val="50000"/>
          </a:srgbClr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86425"/>
          <c:y val="0.22325"/>
          <c:w val="0.13575"/>
          <c:h val="0.33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000000"/>
                </a:solidFill>
              </a:rPr>
              <a:t>ISO 14001 - Regional share</a:t>
            </a:r>
          </a:p>
        </c:rich>
      </c:tx>
      <c:layout>
        <c:manualLayout>
          <c:xMode val="factor"/>
          <c:yMode val="factor"/>
          <c:x val="-0.02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06925"/>
          <c:w val="0.85125"/>
          <c:h val="0.93325"/>
        </c:manualLayout>
      </c:layout>
      <c:barChart>
        <c:barDir val="col"/>
        <c:grouping val="percentStacked"/>
        <c:varyColors val="0"/>
        <c:ser>
          <c:idx val="6"/>
          <c:order val="0"/>
          <c:tx>
            <c:strRef>
              <c:f>'ISO 14001 Overview'!$A$18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A1BE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'ISO 14001 Overview'!$B$16:$R$16</c:f>
              <c:numCach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'ISO 14001 Overview'!$B$18:$R$18</c:f>
              <c:numCache>
                <c:ptCount val="17"/>
                <c:pt idx="0">
                  <c:v>0.00921823638702301</c:v>
                </c:pt>
                <c:pt idx="1">
                  <c:v>0.009979428371339782</c:v>
                </c:pt>
                <c:pt idx="2">
                  <c:v>0.00852896007020623</c:v>
                </c:pt>
                <c:pt idx="3">
                  <c:v>0.008454692556634304</c:v>
                </c:pt>
                <c:pt idx="4">
                  <c:v>0.00963136192996492</c:v>
                </c:pt>
                <c:pt idx="5">
                  <c:v>0.00902224087284935</c:v>
                </c:pt>
                <c:pt idx="6">
                  <c:v>0.010165252826929825</c:v>
                </c:pt>
                <c:pt idx="7">
                  <c:v>0.00841581455569335</c:v>
                </c:pt>
                <c:pt idx="8">
                  <c:v>0.0070905468001966725</c:v>
                </c:pt>
                <c:pt idx="9">
                  <c:v>0.008049890228769608</c:v>
                </c:pt>
                <c:pt idx="10">
                  <c:v>0.0068662714038408065</c:v>
                </c:pt>
                <c:pt idx="11">
                  <c:v>0.0069826579956644985</c:v>
                </c:pt>
                <c:pt idx="12">
                  <c:v>0.007148931974214542</c:v>
                </c:pt>
                <c:pt idx="13">
                  <c:v>0.007989204606443501</c:v>
                </c:pt>
                <c:pt idx="14">
                  <c:v>0.009198096844749709</c:v>
                </c:pt>
                <c:pt idx="15">
                  <c:v>0.008576647255472879</c:v>
                </c:pt>
                <c:pt idx="16">
                  <c:v>0.009470005386378724</c:v>
                </c:pt>
              </c:numCache>
            </c:numRef>
          </c:val>
        </c:ser>
        <c:ser>
          <c:idx val="0"/>
          <c:order val="1"/>
          <c:tx>
            <c:strRef>
              <c:f>'ISO 14001 Overview'!$A$19</c:f>
              <c:strCache>
                <c:ptCount val="1"/>
                <c:pt idx="0">
                  <c:v>Central / South America      </c:v>
                </c:pt>
              </c:strCache>
            </c:strRef>
          </c:tx>
          <c:spPr>
            <a:solidFill>
              <a:srgbClr val="3D6A9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'ISO 14001 Overview'!$B$16:$R$16</c:f>
              <c:numCach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'ISO 14001 Overview'!$B$19:$R$19</c:f>
              <c:numCache>
                <c:ptCount val="17"/>
                <c:pt idx="0">
                  <c:v>0.022080891810776045</c:v>
                </c:pt>
                <c:pt idx="1">
                  <c:v>0.024335799010811048</c:v>
                </c:pt>
                <c:pt idx="2">
                  <c:v>0.018675954365949977</c:v>
                </c:pt>
                <c:pt idx="3">
                  <c:v>0.028681229773462782</c:v>
                </c:pt>
                <c:pt idx="4">
                  <c:v>0.02601698566065604</c:v>
                </c:pt>
                <c:pt idx="5">
                  <c:v>0.03263246239812709</c:v>
                </c:pt>
                <c:pt idx="6">
                  <c:v>0.030684670258989053</c:v>
                </c:pt>
                <c:pt idx="7">
                  <c:v>0.03396744429105147</c:v>
                </c:pt>
                <c:pt idx="8">
                  <c:v>0.027559972051859328</c:v>
                </c:pt>
                <c:pt idx="9">
                  <c:v>0.023401953609723504</c:v>
                </c:pt>
                <c:pt idx="10">
                  <c:v>0.01680913469731897</c:v>
                </c:pt>
                <c:pt idx="11">
                  <c:v>0.029177088544272135</c:v>
                </c:pt>
                <c:pt idx="12">
                  <c:v>0.029064106198617053</c:v>
                </c:pt>
                <c:pt idx="13">
                  <c:v>0.03144311716988944</c:v>
                </c:pt>
                <c:pt idx="14">
                  <c:v>0.03611321071638532</c:v>
                </c:pt>
                <c:pt idx="15">
                  <c:v>0.03398306912541788</c:v>
                </c:pt>
                <c:pt idx="16">
                  <c:v>0.03108128421289975</c:v>
                </c:pt>
              </c:numCache>
            </c:numRef>
          </c:val>
        </c:ser>
        <c:ser>
          <c:idx val="7"/>
          <c:order val="2"/>
          <c:tx>
            <c:strRef>
              <c:f>'ISO 14001 Overview'!$A$20</c:f>
              <c:strCache>
                <c:ptCount val="1"/>
                <c:pt idx="0">
                  <c:v>North America</c:v>
                </c:pt>
              </c:strCache>
            </c:strRef>
          </c:tx>
          <c:spPr>
            <a:solidFill>
              <a:srgbClr val="B8CD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'ISO 14001 Overview'!$B$16:$R$16</c:f>
              <c:numCach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'ISO 14001 Overview'!$B$20:$R$20</c:f>
              <c:numCache>
                <c:ptCount val="17"/>
                <c:pt idx="0">
                  <c:v>0.06967271687866228</c:v>
                </c:pt>
                <c:pt idx="1">
                  <c:v>0.07335755241388366</c:v>
                </c:pt>
                <c:pt idx="2">
                  <c:v>0.07404563405002194</c:v>
                </c:pt>
                <c:pt idx="3">
                  <c:v>0.08197815533980582</c:v>
                </c:pt>
                <c:pt idx="4">
                  <c:v>0.0805126469321189</c:v>
                </c:pt>
                <c:pt idx="5">
                  <c:v>0.07446385582083619</c:v>
                </c:pt>
                <c:pt idx="6">
                  <c:v>0.06404109280965789</c:v>
                </c:pt>
                <c:pt idx="7">
                  <c:v>0.059846659023016745</c:v>
                </c:pt>
                <c:pt idx="8">
                  <c:v>0.047013689413347826</c:v>
                </c:pt>
                <c:pt idx="9">
                  <c:v>0.03814947977982119</c:v>
                </c:pt>
                <c:pt idx="10">
                  <c:v>0.03281100038569519</c:v>
                </c:pt>
                <c:pt idx="11">
                  <c:v>0.026271469067867266</c:v>
                </c:pt>
                <c:pt idx="12">
                  <c:v>0.030608932878102492</c:v>
                </c:pt>
                <c:pt idx="13">
                  <c:v>0.032865379602226547</c:v>
                </c:pt>
                <c:pt idx="14">
                  <c:v>0.03256031344368129</c:v>
                </c:pt>
                <c:pt idx="15">
                  <c:v>0.027583441173298823</c:v>
                </c:pt>
                <c:pt idx="16">
                  <c:v>0.02728263456551966</c:v>
                </c:pt>
              </c:numCache>
            </c:numRef>
          </c:val>
        </c:ser>
        <c:ser>
          <c:idx val="1"/>
          <c:order val="3"/>
          <c:tx>
            <c:strRef>
              <c:f>'ISO 14001 Overview'!$A$21</c:f>
              <c:strCache>
                <c:ptCount val="1"/>
                <c:pt idx="0">
                  <c:v>Europe</c:v>
                </c:pt>
              </c:strCache>
            </c:strRef>
          </c:tx>
          <c:spPr>
            <a:solidFill>
              <a:srgbClr val="4679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'ISO 14001 Overview'!$B$16:$R$16</c:f>
              <c:numCach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'ISO 14001 Overview'!$B$21:$R$21</c:f>
              <c:numCache>
                <c:ptCount val="17"/>
                <c:pt idx="0">
                  <c:v>0.5182935543804488</c:v>
                </c:pt>
                <c:pt idx="1">
                  <c:v>0.48019433623670504</c:v>
                </c:pt>
                <c:pt idx="2">
                  <c:v>0.4920195261079421</c:v>
                </c:pt>
                <c:pt idx="3">
                  <c:v>0.4713794498381877</c:v>
                </c:pt>
                <c:pt idx="4">
                  <c:v>0.4756908117422611</c:v>
                </c:pt>
                <c:pt idx="5">
                  <c:v>0.4395719681074276</c:v>
                </c:pt>
                <c:pt idx="6">
                  <c:v>0.4303320349396832</c:v>
                </c:pt>
                <c:pt idx="7">
                  <c:v>0.43614822441132195</c:v>
                </c:pt>
                <c:pt idx="8">
                  <c:v>0.4211435447558419</c:v>
                </c:pt>
                <c:pt idx="9">
                  <c:v>0.41425647226022677</c:v>
                </c:pt>
                <c:pt idx="10">
                  <c:v>0.4002125808390216</c:v>
                </c:pt>
                <c:pt idx="11">
                  <c:v>0.42990661997665497</c:v>
                </c:pt>
                <c:pt idx="12">
                  <c:v>0.4156939599741981</c:v>
                </c:pt>
                <c:pt idx="13">
                  <c:v>0.42862236057227854</c:v>
                </c:pt>
                <c:pt idx="14">
                  <c:v>0.42271079124081196</c:v>
                </c:pt>
                <c:pt idx="15">
                  <c:v>0.4012725115927963</c:v>
                </c:pt>
                <c:pt idx="16">
                  <c:v>0.37502348711653366</c:v>
                </c:pt>
              </c:numCache>
            </c:numRef>
          </c:val>
        </c:ser>
        <c:ser>
          <c:idx val="2"/>
          <c:order val="4"/>
          <c:tx>
            <c:strRef>
              <c:f>'ISO 14001 Overview'!$A$22</c:f>
              <c:strCache>
                <c:ptCount val="1"/>
                <c:pt idx="0">
                  <c:v>East Asia and Pacific</c:v>
                </c:pt>
              </c:strCache>
            </c:strRef>
          </c:tx>
          <c:spPr>
            <a:solidFill>
              <a:srgbClr val="4E85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'ISO 14001 Overview'!$B$16:$R$16</c:f>
              <c:numCach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'ISO 14001 Overview'!$B$22:$R$22</c:f>
              <c:numCache>
                <c:ptCount val="17"/>
                <c:pt idx="0">
                  <c:v>0.3658710876089753</c:v>
                </c:pt>
                <c:pt idx="1">
                  <c:v>0.3936184181730643</c:v>
                </c:pt>
                <c:pt idx="2">
                  <c:v>0.38991882404563405</c:v>
                </c:pt>
                <c:pt idx="3">
                  <c:v>0.39051375404530747</c:v>
                </c:pt>
                <c:pt idx="4">
                  <c:v>0.38696227460151394</c:v>
                </c:pt>
                <c:pt idx="5">
                  <c:v>0.4201912670892506</c:v>
                </c:pt>
                <c:pt idx="6">
                  <c:v>0.4389949893399782</c:v>
                </c:pt>
                <c:pt idx="7">
                  <c:v>0.4323185998081288</c:v>
                </c:pt>
                <c:pt idx="8">
                  <c:v>0.46806666149108506</c:v>
                </c:pt>
                <c:pt idx="9">
                  <c:v>0.48339643853341396</c:v>
                </c:pt>
                <c:pt idx="10">
                  <c:v>0.5105976481562873</c:v>
                </c:pt>
                <c:pt idx="11">
                  <c:v>0.4789186259796565</c:v>
                </c:pt>
                <c:pt idx="12">
                  <c:v>0.4881077105750782</c:v>
                </c:pt>
                <c:pt idx="13">
                  <c:v>0.46911658718353705</c:v>
                </c:pt>
                <c:pt idx="14">
                  <c:v>0.4628625470585443</c:v>
                </c:pt>
                <c:pt idx="15">
                  <c:v>0.49160533268629353</c:v>
                </c:pt>
                <c:pt idx="16">
                  <c:v>0.5186456389122021</c:v>
                </c:pt>
              </c:numCache>
            </c:numRef>
          </c:val>
        </c:ser>
        <c:ser>
          <c:idx val="8"/>
          <c:order val="5"/>
          <c:tx>
            <c:strRef>
              <c:f>'ISO 14001 Overview'!$A$23</c:f>
              <c:strCache>
                <c:ptCount val="1"/>
                <c:pt idx="0">
                  <c:v>Central and South Asia</c:v>
                </c:pt>
              </c:strCache>
            </c:strRef>
          </c:tx>
          <c:spPr>
            <a:solidFill>
              <a:srgbClr val="CCDA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'ISO 14001 Overview'!$B$16:$R$16</c:f>
              <c:numCach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'ISO 14001 Overview'!$B$23:$R$23</c:f>
              <c:numCache>
                <c:ptCount val="17"/>
                <c:pt idx="0">
                  <c:v>0.00814634843504359</c:v>
                </c:pt>
                <c:pt idx="1">
                  <c:v>0.011686435855911061</c:v>
                </c:pt>
                <c:pt idx="2">
                  <c:v>0.011490785432207109</c:v>
                </c:pt>
                <c:pt idx="3">
                  <c:v>0.012864077669902912</c:v>
                </c:pt>
                <c:pt idx="4">
                  <c:v>0.014262416148686074</c:v>
                </c:pt>
                <c:pt idx="5">
                  <c:v>0.014599023786911677</c:v>
                </c:pt>
                <c:pt idx="6">
                  <c:v>0.0164533163012873</c:v>
                </c:pt>
                <c:pt idx="7">
                  <c:v>0.017167013750770215</c:v>
                </c:pt>
                <c:pt idx="8">
                  <c:v>0.01892968972388272</c:v>
                </c:pt>
                <c:pt idx="9">
                  <c:v>0.01999215162217485</c:v>
                </c:pt>
                <c:pt idx="10">
                  <c:v>0.020257967296635482</c:v>
                </c:pt>
                <c:pt idx="11">
                  <c:v>0.01825912956478239</c:v>
                </c:pt>
                <c:pt idx="12">
                  <c:v>0.01941304803342742</c:v>
                </c:pt>
                <c:pt idx="13">
                  <c:v>0.019049115973808903</c:v>
                </c:pt>
                <c:pt idx="14">
                  <c:v>0.024015832849511247</c:v>
                </c:pt>
                <c:pt idx="15">
                  <c:v>0.02422018224954168</c:v>
                </c:pt>
                <c:pt idx="16">
                  <c:v>0.024138492565544713</c:v>
                </c:pt>
              </c:numCache>
            </c:numRef>
          </c:val>
        </c:ser>
        <c:ser>
          <c:idx val="3"/>
          <c:order val="6"/>
          <c:tx>
            <c:strRef>
              <c:f>'ISO 14001 Overview'!$A$24</c:f>
              <c:strCache>
                <c:ptCount val="1"/>
                <c:pt idx="0">
                  <c:v>Middle East</c:v>
                </c:pt>
              </c:strCache>
            </c:strRef>
          </c:tx>
          <c:spPr>
            <a:solidFill>
              <a:srgbClr val="5591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'ISO 14001 Overview'!$B$16:$R$16</c:f>
              <c:numCach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'ISO 14001 Overview'!$B$24:$R$24</c:f>
              <c:numCache>
                <c:ptCount val="17"/>
                <c:pt idx="0">
                  <c:v>0.0067171644990710305</c:v>
                </c:pt>
                <c:pt idx="1">
                  <c:v>0.006828029938285114</c:v>
                </c:pt>
                <c:pt idx="2">
                  <c:v>0.005320315928038614</c:v>
                </c:pt>
                <c:pt idx="3">
                  <c:v>0.006128640776699029</c:v>
                </c:pt>
                <c:pt idx="4">
                  <c:v>0.006923502984799064</c:v>
                </c:pt>
                <c:pt idx="5">
                  <c:v>0.009519181924597478</c:v>
                </c:pt>
                <c:pt idx="6">
                  <c:v>0.009328643523474537</c:v>
                </c:pt>
                <c:pt idx="7">
                  <c:v>0.01213624416001747</c:v>
                </c:pt>
                <c:pt idx="8">
                  <c:v>0.010195895763786456</c:v>
                </c:pt>
                <c:pt idx="9">
                  <c:v>0.012753613965870162</c:v>
                </c:pt>
                <c:pt idx="10">
                  <c:v>0.012445397221200678</c:v>
                </c:pt>
                <c:pt idx="11">
                  <c:v>0.010484408871102217</c:v>
                </c:pt>
                <c:pt idx="12">
                  <c:v>0.009963310366362221</c:v>
                </c:pt>
                <c:pt idx="13">
                  <c:v>0.010914234891816048</c:v>
                </c:pt>
                <c:pt idx="14">
                  <c:v>0.012539207846316196</c:v>
                </c:pt>
                <c:pt idx="15">
                  <c:v>0.012758815917178907</c:v>
                </c:pt>
                <c:pt idx="16">
                  <c:v>0.014358457240921446</c:v>
                </c:pt>
              </c:numCache>
            </c:numRef>
          </c:val>
        </c:ser>
        <c:overlap val="100"/>
        <c:axId val="1392829"/>
        <c:axId val="12535462"/>
      </c:barChart>
      <c:catAx>
        <c:axId val="1392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2535462"/>
        <c:crosses val="autoZero"/>
        <c:auto val="1"/>
        <c:lblOffset val="100"/>
        <c:tickLblSkip val="1"/>
        <c:noMultiLvlLbl val="0"/>
      </c:catAx>
      <c:valAx>
        <c:axId val="125354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392829"/>
        <c:crossesAt val="1"/>
        <c:crossBetween val="between"/>
        <c:dispUnits/>
      </c:valAx>
      <c:spPr>
        <a:solidFill>
          <a:srgbClr val="D9D9D9">
            <a:alpha val="50000"/>
          </a:srgbClr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5"/>
          <c:y val="0.26975"/>
          <c:w val="0.0805"/>
          <c:h val="0.1562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000000"/>
                </a:solidFill>
              </a:rPr>
              <a:t>ISO 14001 - World annual growth (in %)</a:t>
            </a:r>
          </a:p>
        </c:rich>
      </c:tx>
      <c:layout>
        <c:manualLayout>
          <c:xMode val="factor"/>
          <c:yMode val="factor"/>
          <c:x val="0.023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0025"/>
          <c:w val="0.98375"/>
          <c:h val="0.88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'ISO 14001 Overview'!$C$40:$R$40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'ISO 14001 Overview'!$C$41:$R$41</c:f>
              <c:numCache>
                <c:ptCount val="16"/>
                <c:pt idx="0">
                  <c:v>0.6326282692582536</c:v>
                </c:pt>
                <c:pt idx="1">
                  <c:v>0.5960082286514641</c:v>
                </c:pt>
                <c:pt idx="2">
                  <c:v>0.355857832382624</c:v>
                </c:pt>
                <c:pt idx="3">
                  <c:v>0.31464401294498384</c:v>
                </c:pt>
                <c:pt idx="4">
                  <c:v>0.39322419841220996</c:v>
                </c:pt>
                <c:pt idx="5">
                  <c:v>0.22758795856615943</c:v>
                </c:pt>
                <c:pt idx="6">
                  <c:v>0.15336038070221206</c:v>
                </c:pt>
                <c:pt idx="7">
                  <c:v>0.20560638322764818</c:v>
                </c:pt>
                <c:pt idx="8">
                  <c:v>0.21997515720829128</c:v>
                </c:pt>
                <c:pt idx="9">
                  <c:v>0.18242175485485804</c:v>
                </c:pt>
                <c:pt idx="10">
                  <c:v>0.07582049925103375</c:v>
                </c:pt>
                <c:pt idx="11">
                  <c:v>0.014644822411205603</c:v>
                </c:pt>
                <c:pt idx="12">
                  <c:v>0.07173172605621358</c:v>
                </c:pt>
                <c:pt idx="13">
                  <c:v>0.04987119132688278</c:v>
                </c:pt>
                <c:pt idx="14">
                  <c:v>0.08352777503916231</c:v>
                </c:pt>
                <c:pt idx="15">
                  <c:v>0.07612153564110868</c:v>
                </c:pt>
              </c:numCache>
            </c:numRef>
          </c:val>
        </c:ser>
        <c:axId val="45710295"/>
        <c:axId val="8739472"/>
      </c:barChart>
      <c:catAx>
        <c:axId val="45710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739472"/>
        <c:crosses val="autoZero"/>
        <c:auto val="1"/>
        <c:lblOffset val="100"/>
        <c:tickLblSkip val="1"/>
        <c:noMultiLvlLbl val="0"/>
      </c:catAx>
      <c:valAx>
        <c:axId val="8739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7102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Overview!A1" /><Relationship Id="rId3" Type="http://schemas.openxmlformats.org/officeDocument/2006/relationships/hyperlink" Target="#Overview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Overview!A1" /><Relationship Id="rId3" Type="http://schemas.openxmlformats.org/officeDocument/2006/relationships/hyperlink" Target="#Overview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#Overview!A1" /><Relationship Id="rId4" Type="http://schemas.openxmlformats.org/officeDocument/2006/relationships/hyperlink" Target="#Overview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overview!A1" /><Relationship Id="rId3" Type="http://schemas.openxmlformats.org/officeDocument/2006/relationships/hyperlink" Target="#overview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Relationship Id="rId3" Type="http://schemas.openxmlformats.org/officeDocument/2006/relationships/hyperlink" Target="#Overview!A1" /><Relationship Id="rId4" Type="http://schemas.openxmlformats.org/officeDocument/2006/relationships/hyperlink" Target="#Overview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hyperlink" Target="#Overview!A1" /><Relationship Id="rId4" Type="http://schemas.openxmlformats.org/officeDocument/2006/relationships/hyperlink" Target="#Overview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Overview!A1" /><Relationship Id="rId3" Type="http://schemas.openxmlformats.org/officeDocument/2006/relationships/hyperlink" Target="#Overview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Overview!A1" /><Relationship Id="rId3" Type="http://schemas.openxmlformats.org/officeDocument/2006/relationships/hyperlink" Target="#Overview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Overview!A1" /><Relationship Id="rId3" Type="http://schemas.openxmlformats.org/officeDocument/2006/relationships/hyperlink" Target="#Overview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overview!A1" /><Relationship Id="rId3" Type="http://schemas.openxmlformats.org/officeDocument/2006/relationships/hyperlink" Target="#overview!A1" /><Relationship Id="rId4" Type="http://schemas.openxmlformats.org/officeDocument/2006/relationships/image" Target="../media/image1.png" /><Relationship Id="rId5" Type="http://schemas.openxmlformats.org/officeDocument/2006/relationships/hyperlink" Target="#Overview!A1" /><Relationship Id="rId6" Type="http://schemas.openxmlformats.org/officeDocument/2006/relationships/hyperlink" Target="#Overview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Overview!A1" /><Relationship Id="rId3" Type="http://schemas.openxmlformats.org/officeDocument/2006/relationships/hyperlink" Target="#Overview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overview!A1" /><Relationship Id="rId3" Type="http://schemas.openxmlformats.org/officeDocument/2006/relationships/hyperlink" Target="#overview!A1" /><Relationship Id="rId4" Type="http://schemas.openxmlformats.org/officeDocument/2006/relationships/image" Target="../media/image1.png" /><Relationship Id="rId5" Type="http://schemas.openxmlformats.org/officeDocument/2006/relationships/hyperlink" Target="#Overview!A1" /><Relationship Id="rId6" Type="http://schemas.openxmlformats.org/officeDocument/2006/relationships/hyperlink" Target="#Overview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Overview!A1" /><Relationship Id="rId3" Type="http://schemas.openxmlformats.org/officeDocument/2006/relationships/hyperlink" Target="#Overview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Overview!A1" /><Relationship Id="rId3" Type="http://schemas.openxmlformats.org/officeDocument/2006/relationships/hyperlink" Target="#Overview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0</xdr:rowOff>
    </xdr:from>
    <xdr:to>
      <xdr:col>3</xdr:col>
      <xdr:colOff>733425</xdr:colOff>
      <xdr:row>3</xdr:row>
      <xdr:rowOff>0</xdr:rowOff>
    </xdr:to>
    <xdr:sp>
      <xdr:nvSpPr>
        <xdr:cNvPr id="1" name="Line 78"/>
        <xdr:cNvSpPr>
          <a:spLocks/>
        </xdr:cNvSpPr>
      </xdr:nvSpPr>
      <xdr:spPr>
        <a:xfrm>
          <a:off x="2295525" y="733425"/>
          <a:ext cx="3695700" cy="0"/>
        </a:xfrm>
        <a:prstGeom prst="line">
          <a:avLst/>
        </a:prstGeom>
        <a:noFill/>
        <a:ln w="317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24</xdr:row>
      <xdr:rowOff>0</xdr:rowOff>
    </xdr:from>
    <xdr:to>
      <xdr:col>3</xdr:col>
      <xdr:colOff>733425</xdr:colOff>
      <xdr:row>24</xdr:row>
      <xdr:rowOff>0</xdr:rowOff>
    </xdr:to>
    <xdr:sp>
      <xdr:nvSpPr>
        <xdr:cNvPr id="2" name="Line 90"/>
        <xdr:cNvSpPr>
          <a:spLocks/>
        </xdr:cNvSpPr>
      </xdr:nvSpPr>
      <xdr:spPr>
        <a:xfrm>
          <a:off x="2295525" y="4552950"/>
          <a:ext cx="3695700" cy="0"/>
        </a:xfrm>
        <a:prstGeom prst="line">
          <a:avLst/>
        </a:prstGeom>
        <a:noFill/>
        <a:ln w="317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24</xdr:row>
      <xdr:rowOff>0</xdr:rowOff>
    </xdr:from>
    <xdr:to>
      <xdr:col>3</xdr:col>
      <xdr:colOff>733425</xdr:colOff>
      <xdr:row>24</xdr:row>
      <xdr:rowOff>0</xdr:rowOff>
    </xdr:to>
    <xdr:sp>
      <xdr:nvSpPr>
        <xdr:cNvPr id="3" name="Line 95"/>
        <xdr:cNvSpPr>
          <a:spLocks/>
        </xdr:cNvSpPr>
      </xdr:nvSpPr>
      <xdr:spPr>
        <a:xfrm>
          <a:off x="2295525" y="4552950"/>
          <a:ext cx="3695700" cy="0"/>
        </a:xfrm>
        <a:prstGeom prst="line">
          <a:avLst/>
        </a:prstGeom>
        <a:noFill/>
        <a:ln w="317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0</xdr:rowOff>
    </xdr:from>
    <xdr:to>
      <xdr:col>3</xdr:col>
      <xdr:colOff>733425</xdr:colOff>
      <xdr:row>7</xdr:row>
      <xdr:rowOff>0</xdr:rowOff>
    </xdr:to>
    <xdr:sp>
      <xdr:nvSpPr>
        <xdr:cNvPr id="4" name="Line 78"/>
        <xdr:cNvSpPr>
          <a:spLocks/>
        </xdr:cNvSpPr>
      </xdr:nvSpPr>
      <xdr:spPr>
        <a:xfrm>
          <a:off x="2295525" y="1628775"/>
          <a:ext cx="3695700" cy="0"/>
        </a:xfrm>
        <a:prstGeom prst="line">
          <a:avLst/>
        </a:prstGeom>
        <a:noFill/>
        <a:ln w="317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0</xdr:colOff>
      <xdr:row>24</xdr:row>
      <xdr:rowOff>0</xdr:rowOff>
    </xdr:from>
    <xdr:ext cx="2819400" cy="66675"/>
    <xdr:sp>
      <xdr:nvSpPr>
        <xdr:cNvPr id="5" name="Rectangle 91"/>
        <xdr:cNvSpPr>
          <a:spLocks/>
        </xdr:cNvSpPr>
      </xdr:nvSpPr>
      <xdr:spPr>
        <a:xfrm>
          <a:off x="10591800" y="4552950"/>
          <a:ext cx="2819400" cy="666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1819275" cy="76200"/>
    <xdr:sp>
      <xdr:nvSpPr>
        <xdr:cNvPr id="6" name="Rectangle 92"/>
        <xdr:cNvSpPr>
          <a:spLocks/>
        </xdr:cNvSpPr>
      </xdr:nvSpPr>
      <xdr:spPr>
        <a:xfrm>
          <a:off x="10591800" y="4552950"/>
          <a:ext cx="1819275" cy="762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oneCellAnchor>
    <xdr:from>
      <xdr:col>10</xdr:col>
      <xdr:colOff>0</xdr:colOff>
      <xdr:row>24</xdr:row>
      <xdr:rowOff>0</xdr:rowOff>
    </xdr:from>
    <xdr:ext cx="2733675" cy="95250"/>
    <xdr:sp>
      <xdr:nvSpPr>
        <xdr:cNvPr id="7" name="Rectangle 93"/>
        <xdr:cNvSpPr>
          <a:spLocks/>
        </xdr:cNvSpPr>
      </xdr:nvSpPr>
      <xdr:spPr>
        <a:xfrm>
          <a:off x="10591800" y="4552950"/>
          <a:ext cx="2733675" cy="952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>
    <xdr:from>
      <xdr:col>1</xdr:col>
      <xdr:colOff>19050</xdr:colOff>
      <xdr:row>24</xdr:row>
      <xdr:rowOff>0</xdr:rowOff>
    </xdr:from>
    <xdr:to>
      <xdr:col>3</xdr:col>
      <xdr:colOff>733425</xdr:colOff>
      <xdr:row>24</xdr:row>
      <xdr:rowOff>0</xdr:rowOff>
    </xdr:to>
    <xdr:sp>
      <xdr:nvSpPr>
        <xdr:cNvPr id="8" name="Line 78"/>
        <xdr:cNvSpPr>
          <a:spLocks/>
        </xdr:cNvSpPr>
      </xdr:nvSpPr>
      <xdr:spPr>
        <a:xfrm>
          <a:off x="2295525" y="4552950"/>
          <a:ext cx="3695700" cy="0"/>
        </a:xfrm>
        <a:prstGeom prst="line">
          <a:avLst/>
        </a:prstGeom>
        <a:noFill/>
        <a:ln w="317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24</xdr:row>
      <xdr:rowOff>0</xdr:rowOff>
    </xdr:from>
    <xdr:to>
      <xdr:col>3</xdr:col>
      <xdr:colOff>733425</xdr:colOff>
      <xdr:row>24</xdr:row>
      <xdr:rowOff>0</xdr:rowOff>
    </xdr:to>
    <xdr:sp>
      <xdr:nvSpPr>
        <xdr:cNvPr id="9" name="Line 90"/>
        <xdr:cNvSpPr>
          <a:spLocks/>
        </xdr:cNvSpPr>
      </xdr:nvSpPr>
      <xdr:spPr>
        <a:xfrm>
          <a:off x="2295525" y="4552950"/>
          <a:ext cx="3695700" cy="0"/>
        </a:xfrm>
        <a:prstGeom prst="line">
          <a:avLst/>
        </a:prstGeom>
        <a:noFill/>
        <a:ln w="317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24</xdr:row>
      <xdr:rowOff>0</xdr:rowOff>
    </xdr:from>
    <xdr:to>
      <xdr:col>3</xdr:col>
      <xdr:colOff>733425</xdr:colOff>
      <xdr:row>24</xdr:row>
      <xdr:rowOff>0</xdr:rowOff>
    </xdr:to>
    <xdr:sp>
      <xdr:nvSpPr>
        <xdr:cNvPr id="10" name="Line 78"/>
        <xdr:cNvSpPr>
          <a:spLocks/>
        </xdr:cNvSpPr>
      </xdr:nvSpPr>
      <xdr:spPr>
        <a:xfrm>
          <a:off x="2295525" y="4552950"/>
          <a:ext cx="3695700" cy="0"/>
        </a:xfrm>
        <a:prstGeom prst="line">
          <a:avLst/>
        </a:prstGeom>
        <a:noFill/>
        <a:ln w="317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24</xdr:row>
      <xdr:rowOff>0</xdr:rowOff>
    </xdr:from>
    <xdr:to>
      <xdr:col>3</xdr:col>
      <xdr:colOff>733425</xdr:colOff>
      <xdr:row>24</xdr:row>
      <xdr:rowOff>0</xdr:rowOff>
    </xdr:to>
    <xdr:sp>
      <xdr:nvSpPr>
        <xdr:cNvPr id="11" name="Line 95"/>
        <xdr:cNvSpPr>
          <a:spLocks/>
        </xdr:cNvSpPr>
      </xdr:nvSpPr>
      <xdr:spPr>
        <a:xfrm>
          <a:off x="2295525" y="4552950"/>
          <a:ext cx="3695700" cy="0"/>
        </a:xfrm>
        <a:prstGeom prst="line">
          <a:avLst/>
        </a:prstGeom>
        <a:noFill/>
        <a:ln w="317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24</xdr:row>
      <xdr:rowOff>0</xdr:rowOff>
    </xdr:from>
    <xdr:to>
      <xdr:col>3</xdr:col>
      <xdr:colOff>733425</xdr:colOff>
      <xdr:row>24</xdr:row>
      <xdr:rowOff>0</xdr:rowOff>
    </xdr:to>
    <xdr:sp>
      <xdr:nvSpPr>
        <xdr:cNvPr id="12" name="Line 90"/>
        <xdr:cNvSpPr>
          <a:spLocks/>
        </xdr:cNvSpPr>
      </xdr:nvSpPr>
      <xdr:spPr>
        <a:xfrm>
          <a:off x="2295525" y="4552950"/>
          <a:ext cx="3695700" cy="0"/>
        </a:xfrm>
        <a:prstGeom prst="line">
          <a:avLst/>
        </a:prstGeom>
        <a:noFill/>
        <a:ln w="317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24</xdr:row>
      <xdr:rowOff>0</xdr:rowOff>
    </xdr:from>
    <xdr:to>
      <xdr:col>3</xdr:col>
      <xdr:colOff>733425</xdr:colOff>
      <xdr:row>24</xdr:row>
      <xdr:rowOff>0</xdr:rowOff>
    </xdr:to>
    <xdr:sp>
      <xdr:nvSpPr>
        <xdr:cNvPr id="13" name="Line 78"/>
        <xdr:cNvSpPr>
          <a:spLocks/>
        </xdr:cNvSpPr>
      </xdr:nvSpPr>
      <xdr:spPr>
        <a:xfrm>
          <a:off x="2295525" y="4552950"/>
          <a:ext cx="3695700" cy="0"/>
        </a:xfrm>
        <a:prstGeom prst="line">
          <a:avLst/>
        </a:prstGeom>
        <a:noFill/>
        <a:ln w="317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24</xdr:row>
      <xdr:rowOff>0</xdr:rowOff>
    </xdr:from>
    <xdr:to>
      <xdr:col>3</xdr:col>
      <xdr:colOff>733425</xdr:colOff>
      <xdr:row>24</xdr:row>
      <xdr:rowOff>0</xdr:rowOff>
    </xdr:to>
    <xdr:sp>
      <xdr:nvSpPr>
        <xdr:cNvPr id="14" name="Line 95"/>
        <xdr:cNvSpPr>
          <a:spLocks/>
        </xdr:cNvSpPr>
      </xdr:nvSpPr>
      <xdr:spPr>
        <a:xfrm>
          <a:off x="2295525" y="4552950"/>
          <a:ext cx="3695700" cy="0"/>
        </a:xfrm>
        <a:prstGeom prst="line">
          <a:avLst/>
        </a:prstGeom>
        <a:noFill/>
        <a:ln w="317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24</xdr:row>
      <xdr:rowOff>0</xdr:rowOff>
    </xdr:from>
    <xdr:to>
      <xdr:col>3</xdr:col>
      <xdr:colOff>733425</xdr:colOff>
      <xdr:row>24</xdr:row>
      <xdr:rowOff>0</xdr:rowOff>
    </xdr:to>
    <xdr:sp>
      <xdr:nvSpPr>
        <xdr:cNvPr id="15" name="Line 90"/>
        <xdr:cNvSpPr>
          <a:spLocks/>
        </xdr:cNvSpPr>
      </xdr:nvSpPr>
      <xdr:spPr>
        <a:xfrm>
          <a:off x="2295525" y="4552950"/>
          <a:ext cx="3695700" cy="0"/>
        </a:xfrm>
        <a:prstGeom prst="line">
          <a:avLst/>
        </a:prstGeom>
        <a:noFill/>
        <a:ln w="317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24</xdr:row>
      <xdr:rowOff>0</xdr:rowOff>
    </xdr:from>
    <xdr:to>
      <xdr:col>3</xdr:col>
      <xdr:colOff>733425</xdr:colOff>
      <xdr:row>24</xdr:row>
      <xdr:rowOff>0</xdr:rowOff>
    </xdr:to>
    <xdr:sp>
      <xdr:nvSpPr>
        <xdr:cNvPr id="16" name="Line 78"/>
        <xdr:cNvSpPr>
          <a:spLocks/>
        </xdr:cNvSpPr>
      </xdr:nvSpPr>
      <xdr:spPr>
        <a:xfrm>
          <a:off x="2295525" y="4552950"/>
          <a:ext cx="3695700" cy="0"/>
        </a:xfrm>
        <a:prstGeom prst="line">
          <a:avLst/>
        </a:prstGeom>
        <a:noFill/>
        <a:ln w="317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47625</xdr:colOff>
      <xdr:row>0</xdr:row>
      <xdr:rowOff>76200</xdr:rowOff>
    </xdr:from>
    <xdr:to>
      <xdr:col>8</xdr:col>
      <xdr:colOff>647700</xdr:colOff>
      <xdr:row>2</xdr:row>
      <xdr:rowOff>114300</xdr:rowOff>
    </xdr:to>
    <xdr:pic>
      <xdr:nvPicPr>
        <xdr:cNvPr id="17" name="Picture 18" descr="Q:\ISO logo for permission to use\JPEG version, best for Word or PowerPoint presentations\Red - official logo\Final_ISO_Red Square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76200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66675</xdr:colOff>
      <xdr:row>0</xdr:row>
      <xdr:rowOff>114300</xdr:rowOff>
    </xdr:from>
    <xdr:to>
      <xdr:col>20</xdr:col>
      <xdr:colOff>666750</xdr:colOff>
      <xdr:row>2</xdr:row>
      <xdr:rowOff>66675</xdr:rowOff>
    </xdr:to>
    <xdr:pic>
      <xdr:nvPicPr>
        <xdr:cNvPr id="1" name="Picture 2" descr="Q:\ISO logo for permission to use\JPEG version, best for Word or PowerPoint presentations\Red - official logo\Final_ISO_Red Square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0" y="114300"/>
          <a:ext cx="600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609600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97536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14</xdr:col>
      <xdr:colOff>581025</xdr:colOff>
      <xdr:row>0</xdr:row>
      <xdr:rowOff>76200</xdr:rowOff>
    </xdr:from>
    <xdr:to>
      <xdr:col>15</xdr:col>
      <xdr:colOff>552450</xdr:colOff>
      <xdr:row>4</xdr:row>
      <xdr:rowOff>0</xdr:rowOff>
    </xdr:to>
    <xdr:pic>
      <xdr:nvPicPr>
        <xdr:cNvPr id="2" name="Picture 3" descr="Q:\ISO logo for permission to use\JPEG version, best for Word or PowerPoint presentations\Red - official logo\Final_ISO_Red Square.pn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7620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0.94875</cdr:x>
      <cdr:y>-0.00775</cdr:y>
    </cdr:from>
    <cdr:to>
      <cdr:x>0.94875</cdr:x>
      <cdr:y>0.0035</cdr:y>
    </cdr:to>
    <cdr:pic>
      <cdr:nvPicPr>
        <cdr:cNvPr id="1" name="Picture 76" descr="ISO---officiel">
          <a:hlinkClick r:id="rId3"/>
        </cdr:cNvPr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248775" y="-47624"/>
          <a:ext cx="0" cy="666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75360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14</xdr:col>
      <xdr:colOff>514350</xdr:colOff>
      <xdr:row>0</xdr:row>
      <xdr:rowOff>85725</xdr:rowOff>
    </xdr:from>
    <xdr:to>
      <xdr:col>15</xdr:col>
      <xdr:colOff>476250</xdr:colOff>
      <xdr:row>4</xdr:row>
      <xdr:rowOff>19050</xdr:rowOff>
    </xdr:to>
    <xdr:pic>
      <xdr:nvPicPr>
        <xdr:cNvPr id="2" name="Picture 2" descr="Q:\ISO logo for permission to use\JPEG version, best for Word or PowerPoint presentations\Red - official logo\Final_ISO_Red Square.pn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85725"/>
          <a:ext cx="571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16</xdr:col>
      <xdr:colOff>28575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28575" y="161925"/>
        <a:ext cx="975360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14</xdr:col>
      <xdr:colOff>504825</xdr:colOff>
      <xdr:row>0</xdr:row>
      <xdr:rowOff>152400</xdr:rowOff>
    </xdr:from>
    <xdr:to>
      <xdr:col>15</xdr:col>
      <xdr:colOff>476250</xdr:colOff>
      <xdr:row>4</xdr:row>
      <xdr:rowOff>85725</xdr:rowOff>
    </xdr:to>
    <xdr:pic>
      <xdr:nvPicPr>
        <xdr:cNvPr id="2" name="Picture 2" descr="Q:\ISO logo for permission to use\JPEG version, best for Word or PowerPoint presentations\Red - official logo\Final_ISO_Red Square.pn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39225" y="1524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295275</xdr:colOff>
      <xdr:row>0</xdr:row>
      <xdr:rowOff>28575</xdr:rowOff>
    </xdr:from>
    <xdr:to>
      <xdr:col>17</xdr:col>
      <xdr:colOff>895350</xdr:colOff>
      <xdr:row>0</xdr:row>
      <xdr:rowOff>600075</xdr:rowOff>
    </xdr:to>
    <xdr:pic>
      <xdr:nvPicPr>
        <xdr:cNvPr id="1" name="Picture 3" descr="Q:\ISO logo for permission to use\JPEG version, best for Word or PowerPoint presentations\Red - official logo\Final_ISO_Red Square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28575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314325</xdr:colOff>
      <xdr:row>0</xdr:row>
      <xdr:rowOff>0</xdr:rowOff>
    </xdr:from>
    <xdr:to>
      <xdr:col>11</xdr:col>
      <xdr:colOff>914400</xdr:colOff>
      <xdr:row>0</xdr:row>
      <xdr:rowOff>571500</xdr:rowOff>
    </xdr:to>
    <xdr:pic>
      <xdr:nvPicPr>
        <xdr:cNvPr id="1" name="Picture 2" descr="Q:\ISO logo for permission to use\JPEG version, best for Word or PowerPoint presentations\Red - official logo\Final_ISO_Red Square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92275" y="0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152400</xdr:colOff>
      <xdr:row>0</xdr:row>
      <xdr:rowOff>0</xdr:rowOff>
    </xdr:from>
    <xdr:to>
      <xdr:col>17</xdr:col>
      <xdr:colOff>762000</xdr:colOff>
      <xdr:row>0</xdr:row>
      <xdr:rowOff>571500</xdr:rowOff>
    </xdr:to>
    <xdr:pic>
      <xdr:nvPicPr>
        <xdr:cNvPr id="1" name="Picture 3" descr="Q:\ISO logo for permission to use\JPEG version, best for Word or PowerPoint presentations\Red - official logo\Final_ISO_Red Square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92475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276225</xdr:colOff>
      <xdr:row>40</xdr:row>
      <xdr:rowOff>38100</xdr:rowOff>
    </xdr:from>
    <xdr:to>
      <xdr:col>17</xdr:col>
      <xdr:colOff>819150</xdr:colOff>
      <xdr:row>40</xdr:row>
      <xdr:rowOff>552450</xdr:rowOff>
    </xdr:to>
    <xdr:pic>
      <xdr:nvPicPr>
        <xdr:cNvPr id="1" name="Picture 76" descr="ISO---officie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25800" y="9001125"/>
          <a:ext cx="5429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0</xdr:row>
      <xdr:rowOff>28575</xdr:rowOff>
    </xdr:from>
    <xdr:to>
      <xdr:col>17</xdr:col>
      <xdr:colOff>828675</xdr:colOff>
      <xdr:row>0</xdr:row>
      <xdr:rowOff>600075</xdr:rowOff>
    </xdr:to>
    <xdr:pic>
      <xdr:nvPicPr>
        <xdr:cNvPr id="2" name="Picture 3" descr="Q:\ISO logo for permission to use\JPEG version, best for Word or PowerPoint presentations\Red - official logo\Final_ISO_Red Square.pn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897225" y="28575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152400</xdr:colOff>
      <xdr:row>0</xdr:row>
      <xdr:rowOff>19050</xdr:rowOff>
    </xdr:from>
    <xdr:to>
      <xdr:col>17</xdr:col>
      <xdr:colOff>752475</xdr:colOff>
      <xdr:row>0</xdr:row>
      <xdr:rowOff>590550</xdr:rowOff>
    </xdr:to>
    <xdr:pic>
      <xdr:nvPicPr>
        <xdr:cNvPr id="1" name="Picture 3" descr="Q:\ISO logo for permission to use\JPEG version, best for Word or PowerPoint presentations\Red - official logo\Final_ISO_Red Square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25850" y="19050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219075</xdr:colOff>
      <xdr:row>37</xdr:row>
      <xdr:rowOff>0</xdr:rowOff>
    </xdr:from>
    <xdr:to>
      <xdr:col>17</xdr:col>
      <xdr:colOff>819150</xdr:colOff>
      <xdr:row>38</xdr:row>
      <xdr:rowOff>257175</xdr:rowOff>
    </xdr:to>
    <xdr:pic>
      <xdr:nvPicPr>
        <xdr:cNvPr id="1" name="Picture 76" descr="ISO---officie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73450" y="8162925"/>
          <a:ext cx="60960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17</xdr:col>
      <xdr:colOff>133350</xdr:colOff>
      <xdr:row>0</xdr:row>
      <xdr:rowOff>0</xdr:rowOff>
    </xdr:from>
    <xdr:to>
      <xdr:col>17</xdr:col>
      <xdr:colOff>733425</xdr:colOff>
      <xdr:row>0</xdr:row>
      <xdr:rowOff>571500</xdr:rowOff>
    </xdr:to>
    <xdr:pic>
      <xdr:nvPicPr>
        <xdr:cNvPr id="2" name="Picture 3" descr="Q:\ISO logo for permission to use\JPEG version, best for Word or PowerPoint presentations\Red - official logo\Final_ISO_Red Square.pn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087725" y="0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219075</xdr:colOff>
      <xdr:row>0</xdr:row>
      <xdr:rowOff>0</xdr:rowOff>
    </xdr:from>
    <xdr:to>
      <xdr:col>18</xdr:col>
      <xdr:colOff>19050</xdr:colOff>
      <xdr:row>1</xdr:row>
      <xdr:rowOff>19050</xdr:rowOff>
    </xdr:to>
    <xdr:pic>
      <xdr:nvPicPr>
        <xdr:cNvPr id="1" name="Picture 3" descr="Q:\ISO logo for permission to use\JPEG version, best for Word or PowerPoint presentations\Red - official logo\Final_ISO_Red Square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30325" y="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571500</xdr:colOff>
      <xdr:row>0</xdr:row>
      <xdr:rowOff>314325</xdr:rowOff>
    </xdr:from>
    <xdr:to>
      <xdr:col>20</xdr:col>
      <xdr:colOff>676275</xdr:colOff>
      <xdr:row>1</xdr:row>
      <xdr:rowOff>438150</xdr:rowOff>
    </xdr:to>
    <xdr:pic>
      <xdr:nvPicPr>
        <xdr:cNvPr id="1" name="Picture 2" descr="Q:\ISO logo for permission to use\JPEG version, best for Word or PowerPoint presentations\Red - official logo\Final_ISO_Red Square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07225" y="314325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rgb="FF002060"/>
  </sheetPr>
  <dimension ref="A1:I24"/>
  <sheetViews>
    <sheetView showGridLines="0" tabSelected="1" zoomScalePageLayoutView="0" workbookViewId="0" topLeftCell="A1">
      <selection activeCell="A7" sqref="A7:B7"/>
    </sheetView>
  </sheetViews>
  <sheetFormatPr defaultColWidth="11.421875" defaultRowHeight="12.75"/>
  <cols>
    <col min="1" max="1" width="34.140625" style="148" customWidth="1"/>
    <col min="2" max="2" width="33.28125" style="148" customWidth="1"/>
    <col min="3" max="16384" width="11.421875" style="148" customWidth="1"/>
  </cols>
  <sheetData>
    <row r="1" spans="1:9" ht="27.75" customHeight="1">
      <c r="A1" s="462" t="s">
        <v>292</v>
      </c>
      <c r="B1" s="463"/>
      <c r="C1" s="463"/>
      <c r="D1" s="463"/>
      <c r="E1" s="463"/>
      <c r="F1" s="463"/>
      <c r="G1" s="463"/>
      <c r="H1" s="463"/>
      <c r="I1" s="464"/>
    </row>
    <row r="2" spans="1:9" ht="15" customHeight="1">
      <c r="A2" s="465"/>
      <c r="B2" s="466"/>
      <c r="C2" s="466"/>
      <c r="D2" s="466"/>
      <c r="E2" s="466"/>
      <c r="F2" s="466"/>
      <c r="G2" s="466"/>
      <c r="H2" s="466"/>
      <c r="I2" s="467"/>
    </row>
    <row r="3" spans="1:9" s="152" customFormat="1" ht="15" thickBot="1">
      <c r="A3" s="149"/>
      <c r="B3" s="150"/>
      <c r="C3" s="150"/>
      <c r="D3" s="150"/>
      <c r="E3" s="150"/>
      <c r="F3" s="150"/>
      <c r="G3" s="150"/>
      <c r="H3" s="150"/>
      <c r="I3" s="151"/>
    </row>
    <row r="4" spans="1:9" s="159" customFormat="1" ht="30" customHeight="1" thickBot="1">
      <c r="A4" s="468" t="s">
        <v>479</v>
      </c>
      <c r="B4" s="469"/>
      <c r="C4" s="469"/>
      <c r="D4" s="469"/>
      <c r="E4" s="469"/>
      <c r="F4" s="469"/>
      <c r="G4" s="469"/>
      <c r="H4" s="469"/>
      <c r="I4" s="470"/>
    </row>
    <row r="5" spans="1:9" s="152" customFormat="1" ht="13.5">
      <c r="A5" s="153"/>
      <c r="B5" s="154"/>
      <c r="C5" s="154"/>
      <c r="D5" s="154"/>
      <c r="E5" s="154"/>
      <c r="F5" s="154"/>
      <c r="G5" s="154"/>
      <c r="H5" s="154"/>
      <c r="I5" s="155"/>
    </row>
    <row r="6" spans="1:9" s="152" customFormat="1" ht="13.5">
      <c r="A6" s="459" t="s">
        <v>93</v>
      </c>
      <c r="B6" s="460"/>
      <c r="C6" s="460"/>
      <c r="D6" s="460"/>
      <c r="E6" s="460"/>
      <c r="F6" s="460"/>
      <c r="G6" s="460"/>
      <c r="H6" s="460"/>
      <c r="I6" s="461"/>
    </row>
    <row r="7" spans="1:9" s="152" customFormat="1" ht="13.5">
      <c r="A7" s="459" t="s">
        <v>476</v>
      </c>
      <c r="B7" s="460"/>
      <c r="C7" s="164"/>
      <c r="D7" s="164"/>
      <c r="E7" s="164"/>
      <c r="F7" s="164"/>
      <c r="G7" s="164"/>
      <c r="H7" s="164"/>
      <c r="I7" s="165"/>
    </row>
    <row r="8" spans="1:9" s="152" customFormat="1" ht="13.5">
      <c r="A8" s="166"/>
      <c r="B8" s="167"/>
      <c r="C8" s="167"/>
      <c r="D8" s="167"/>
      <c r="E8" s="167"/>
      <c r="F8" s="167"/>
      <c r="G8" s="167"/>
      <c r="H8" s="167"/>
      <c r="I8" s="168"/>
    </row>
    <row r="9" spans="1:9" s="152" customFormat="1" ht="13.5">
      <c r="A9" s="459" t="s">
        <v>105</v>
      </c>
      <c r="B9" s="460"/>
      <c r="C9" s="460"/>
      <c r="D9" s="460"/>
      <c r="E9" s="460"/>
      <c r="F9" s="460"/>
      <c r="G9" s="460"/>
      <c r="H9" s="460"/>
      <c r="I9" s="461"/>
    </row>
    <row r="10" spans="1:9" s="152" customFormat="1" ht="13.5">
      <c r="A10" s="459" t="s">
        <v>11</v>
      </c>
      <c r="B10" s="460"/>
      <c r="C10" s="460"/>
      <c r="D10" s="460"/>
      <c r="E10" s="460"/>
      <c r="F10" s="460"/>
      <c r="G10" s="460"/>
      <c r="H10" s="460"/>
      <c r="I10" s="461"/>
    </row>
    <row r="11" spans="1:9" s="152" customFormat="1" ht="13.5">
      <c r="A11" s="459" t="s">
        <v>4</v>
      </c>
      <c r="B11" s="460"/>
      <c r="C11" s="460"/>
      <c r="D11" s="460"/>
      <c r="E11" s="460"/>
      <c r="F11" s="460"/>
      <c r="G11" s="460"/>
      <c r="H11" s="460"/>
      <c r="I11" s="461"/>
    </row>
    <row r="12" spans="1:9" s="152" customFormat="1" ht="13.5">
      <c r="A12" s="459" t="s">
        <v>5</v>
      </c>
      <c r="B12" s="460"/>
      <c r="C12" s="460"/>
      <c r="D12" s="460"/>
      <c r="E12" s="460"/>
      <c r="F12" s="460"/>
      <c r="G12" s="460"/>
      <c r="H12" s="460"/>
      <c r="I12" s="461"/>
    </row>
    <row r="13" spans="1:9" s="152" customFormat="1" ht="13.5">
      <c r="A13" s="459" t="s">
        <v>106</v>
      </c>
      <c r="B13" s="460"/>
      <c r="C13" s="460"/>
      <c r="D13" s="460"/>
      <c r="E13" s="460"/>
      <c r="F13" s="460"/>
      <c r="G13" s="460"/>
      <c r="H13" s="460"/>
      <c r="I13" s="461"/>
    </row>
    <row r="14" spans="1:9" s="152" customFormat="1" ht="13.5">
      <c r="A14" s="163" t="s">
        <v>107</v>
      </c>
      <c r="B14" s="164"/>
      <c r="C14" s="164"/>
      <c r="D14" s="164"/>
      <c r="E14" s="164"/>
      <c r="F14" s="164"/>
      <c r="G14" s="164"/>
      <c r="H14" s="164"/>
      <c r="I14" s="165"/>
    </row>
    <row r="15" spans="1:9" s="152" customFormat="1" ht="13.5">
      <c r="A15" s="459" t="s">
        <v>108</v>
      </c>
      <c r="B15" s="460"/>
      <c r="C15" s="460"/>
      <c r="D15" s="460"/>
      <c r="E15" s="460"/>
      <c r="F15" s="460"/>
      <c r="G15" s="460"/>
      <c r="H15" s="460"/>
      <c r="I15" s="461"/>
    </row>
    <row r="16" spans="1:9" s="152" customFormat="1" ht="13.5">
      <c r="A16" s="169"/>
      <c r="B16" s="170"/>
      <c r="C16" s="167"/>
      <c r="D16" s="167"/>
      <c r="E16" s="167"/>
      <c r="F16" s="167"/>
      <c r="G16" s="167"/>
      <c r="H16" s="167"/>
      <c r="I16" s="168"/>
    </row>
    <row r="17" spans="1:9" s="152" customFormat="1" ht="13.5">
      <c r="A17" s="459" t="s">
        <v>94</v>
      </c>
      <c r="B17" s="460"/>
      <c r="C17" s="460"/>
      <c r="D17" s="460"/>
      <c r="E17" s="460"/>
      <c r="F17" s="460"/>
      <c r="G17" s="460"/>
      <c r="H17" s="460"/>
      <c r="I17" s="461"/>
    </row>
    <row r="18" spans="1:9" s="152" customFormat="1" ht="13.5">
      <c r="A18" s="459" t="s">
        <v>95</v>
      </c>
      <c r="B18" s="460"/>
      <c r="C18" s="460"/>
      <c r="D18" s="460"/>
      <c r="E18" s="460"/>
      <c r="F18" s="460"/>
      <c r="G18" s="460"/>
      <c r="H18" s="460"/>
      <c r="I18" s="461"/>
    </row>
    <row r="19" spans="1:9" s="152" customFormat="1" ht="13.5">
      <c r="A19" s="459" t="s">
        <v>96</v>
      </c>
      <c r="B19" s="460"/>
      <c r="C19" s="460"/>
      <c r="D19" s="460"/>
      <c r="E19" s="460"/>
      <c r="F19" s="460"/>
      <c r="G19" s="460"/>
      <c r="H19" s="460"/>
      <c r="I19" s="461"/>
    </row>
    <row r="20" spans="1:9" s="152" customFormat="1" ht="13.5">
      <c r="A20" s="471"/>
      <c r="B20" s="472"/>
      <c r="C20" s="167"/>
      <c r="D20" s="167"/>
      <c r="E20" s="167"/>
      <c r="F20" s="167"/>
      <c r="G20" s="167"/>
      <c r="H20" s="167"/>
      <c r="I20" s="168"/>
    </row>
    <row r="21" spans="1:9" s="152" customFormat="1" ht="13.5">
      <c r="A21" s="459" t="s">
        <v>97</v>
      </c>
      <c r="B21" s="460"/>
      <c r="C21" s="460"/>
      <c r="D21" s="460"/>
      <c r="E21" s="460"/>
      <c r="F21" s="460"/>
      <c r="G21" s="460"/>
      <c r="H21" s="460"/>
      <c r="I21" s="461"/>
    </row>
    <row r="22" spans="1:9" s="152" customFormat="1" ht="13.5">
      <c r="A22" s="459" t="s">
        <v>98</v>
      </c>
      <c r="B22" s="460"/>
      <c r="C22" s="460"/>
      <c r="D22" s="460"/>
      <c r="E22" s="460"/>
      <c r="F22" s="460"/>
      <c r="G22" s="460"/>
      <c r="H22" s="460"/>
      <c r="I22" s="461"/>
    </row>
    <row r="23" spans="1:9" s="152" customFormat="1" ht="13.5">
      <c r="A23" s="459" t="s">
        <v>99</v>
      </c>
      <c r="B23" s="460"/>
      <c r="C23" s="460"/>
      <c r="D23" s="460"/>
      <c r="E23" s="460"/>
      <c r="F23" s="460"/>
      <c r="G23" s="460"/>
      <c r="H23" s="460"/>
      <c r="I23" s="461"/>
    </row>
    <row r="24" spans="1:9" s="152" customFormat="1" ht="14.25" thickBot="1">
      <c r="A24" s="156"/>
      <c r="B24" s="157"/>
      <c r="C24" s="157"/>
      <c r="D24" s="157"/>
      <c r="E24" s="157"/>
      <c r="F24" s="157"/>
      <c r="G24" s="157"/>
      <c r="H24" s="157"/>
      <c r="I24" s="158"/>
    </row>
  </sheetData>
  <sheetProtection/>
  <mergeCells count="17">
    <mergeCell ref="A1:I2"/>
    <mergeCell ref="A4:I4"/>
    <mergeCell ref="A20:B20"/>
    <mergeCell ref="A6:I6"/>
    <mergeCell ref="A9:I9"/>
    <mergeCell ref="A10:I10"/>
    <mergeCell ref="A11:I11"/>
    <mergeCell ref="A12:I12"/>
    <mergeCell ref="A13:I13"/>
    <mergeCell ref="A18:I18"/>
    <mergeCell ref="A19:I19"/>
    <mergeCell ref="A7:B7"/>
    <mergeCell ref="A21:I21"/>
    <mergeCell ref="A15:I15"/>
    <mergeCell ref="A22:I22"/>
    <mergeCell ref="A23:I23"/>
    <mergeCell ref="A17:I17"/>
  </mergeCells>
  <hyperlinks>
    <hyperlink ref="A6:I6" location="'ISO 14001 Overview'!A1" display="Overview - tables"/>
    <hyperlink ref="A9:I9" location="'ISO 14001 Africa'!Print_Titles" display="Africa"/>
    <hyperlink ref="A10:I10" location="'ISO 14001 America'!A1" display="Central / South America"/>
    <hyperlink ref="A11:I11" location="'ISO 14001 America'!A35" display="North America"/>
    <hyperlink ref="A12:I12" location="'ISO 14001 Europe'!A1" display="Europe"/>
    <hyperlink ref="A13:I13" location="'ISO 14001 Asia'!Print_Titles" display="East Asia and Pacific"/>
    <hyperlink ref="A15:I15" location="'ISO 14001 Middle East'!A30" display="Middle East"/>
    <hyperlink ref="A17:I17" location="'ISO 14001 Industrial sector'!A1" display="Certificates by industrial sector"/>
    <hyperlink ref="A18:I18" location="'ISO 14001 Industrial sector'!A48" display="Top five industrial sectors"/>
    <hyperlink ref="A19:I19" location="'ISO 14001 Sites'!A1" display="Number of sites"/>
    <hyperlink ref="A21:I21" location="'ISO 14001 Total'!R1C1" display="Certificates - worldwide total - diagram"/>
    <hyperlink ref="A22:I22" location="'ISO 14001 Regional share'!R1C1" display="Regional share - diagram"/>
    <hyperlink ref="A23:I23" location="'ISO 14001 Annual growth'!R1C1" display="World annual growth (in %) - diagram"/>
    <hyperlink ref="A14" location="'ISO 14001 Asia'!Print_Titles" display="Central and South Asia"/>
    <hyperlink ref="A7" location="'ISO 14001 All Countries'!Print_Area" display="Number of certificates and sites per country"/>
  </hyperlinks>
  <printOptions/>
  <pageMargins left="0.38" right="0.25" top="0.61" bottom="0.49" header="0.49" footer="0.4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21">
    <tabColor rgb="FFFF0000"/>
  </sheetPr>
  <dimension ref="A1:V165"/>
  <sheetViews>
    <sheetView zoomScale="90" zoomScaleNormal="90" zoomScaleSheetLayoutView="100" zoomScalePageLayoutView="0" workbookViewId="0" topLeftCell="A1">
      <selection activeCell="L30" sqref="L30"/>
    </sheetView>
  </sheetViews>
  <sheetFormatPr defaultColWidth="10.8515625" defaultRowHeight="12.75"/>
  <cols>
    <col min="1" max="1" width="25.57421875" style="2" customWidth="1"/>
    <col min="2" max="10" width="10.8515625" style="2" customWidth="1"/>
    <col min="11" max="11" width="21.00390625" style="2" customWidth="1"/>
    <col min="12" max="12" width="26.421875" style="2" customWidth="1"/>
    <col min="13" max="21" width="10.8515625" style="2" customWidth="1"/>
    <col min="22" max="16384" width="10.8515625" style="2" customWidth="1"/>
  </cols>
  <sheetData>
    <row r="1" spans="1:22" ht="24" customHeight="1">
      <c r="A1" s="534" t="s">
        <v>481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37"/>
    </row>
    <row r="2" spans="1:21" ht="24" customHeight="1">
      <c r="A2" s="534"/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</row>
    <row r="3" spans="1:21" ht="41.25" customHeight="1" thickBot="1">
      <c r="A3" s="536"/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  <c r="U3" s="537"/>
    </row>
    <row r="4" spans="1:21" s="38" customFormat="1" ht="18.75" customHeight="1" thickTop="1">
      <c r="A4" s="435" t="s">
        <v>14</v>
      </c>
      <c r="B4" s="436">
        <v>2007</v>
      </c>
      <c r="C4" s="436">
        <v>2008</v>
      </c>
      <c r="D4" s="436">
        <v>2009</v>
      </c>
      <c r="E4" s="437">
        <v>2010</v>
      </c>
      <c r="F4" s="437">
        <v>2011</v>
      </c>
      <c r="G4" s="437">
        <v>2012</v>
      </c>
      <c r="H4" s="437">
        <v>2013</v>
      </c>
      <c r="I4" s="437">
        <v>2014</v>
      </c>
      <c r="J4" s="438">
        <v>2015</v>
      </c>
      <c r="K4" s="393"/>
      <c r="L4" s="435" t="s">
        <v>14</v>
      </c>
      <c r="M4" s="436">
        <v>2007</v>
      </c>
      <c r="N4" s="436">
        <v>2008</v>
      </c>
      <c r="O4" s="436">
        <v>2009</v>
      </c>
      <c r="P4" s="437">
        <v>2010</v>
      </c>
      <c r="Q4" s="437">
        <v>2011</v>
      </c>
      <c r="R4" s="437">
        <v>2012</v>
      </c>
      <c r="S4" s="437">
        <v>2013</v>
      </c>
      <c r="T4" s="437">
        <v>2014</v>
      </c>
      <c r="U4" s="438">
        <v>2015</v>
      </c>
    </row>
    <row r="5" spans="1:21" ht="14.25" thickBot="1">
      <c r="A5" s="439" t="s">
        <v>2</v>
      </c>
      <c r="B5" s="440">
        <f>SUM(B7:B66)+SUM(B70:B125)+SUM(M6:M64)+SUM(M70:M86)</f>
        <v>64172</v>
      </c>
      <c r="C5" s="440">
        <f>SUM(C7:C66)+SUM(C70:C125)+SUM(N6:N64)+SUM(N70:N86)</f>
        <v>62118</v>
      </c>
      <c r="D5" s="440">
        <f>SUM(D7:D66)+SUM(D70:D125)+SUM(O6:O64)+SUM(O70:O86)</f>
        <v>161795</v>
      </c>
      <c r="E5" s="440">
        <f>SUM(E7:E66)+SUM(E70:E125)+SUM(P6:P64)+SUM(P70:P86)</f>
        <v>205209</v>
      </c>
      <c r="F5" s="440">
        <v>365341</v>
      </c>
      <c r="G5" s="440">
        <f>SUM(G6:G66,G70:G125,R70:R86,R6:R64)</f>
        <v>243168</v>
      </c>
      <c r="H5" s="440">
        <f>SUM(H6:H66,H70:H125,S70:S86,S6:S64)</f>
        <v>206538</v>
      </c>
      <c r="I5" s="440">
        <f>SUM(I6:I66,I70:I125,T70:T86,T6:T64)</f>
        <v>234964</v>
      </c>
      <c r="J5" s="441">
        <f>SUM(J6:J66,J70:J125,V68:V84,V6:V64)</f>
        <v>100648</v>
      </c>
      <c r="K5" s="394"/>
      <c r="L5" s="439" t="s">
        <v>2</v>
      </c>
      <c r="M5" s="440">
        <f>B5</f>
        <v>64172</v>
      </c>
      <c r="N5" s="440">
        <f>C5</f>
        <v>62118</v>
      </c>
      <c r="O5" s="440">
        <f>D5</f>
        <v>161795</v>
      </c>
      <c r="P5" s="440">
        <f>E5</f>
        <v>205209</v>
      </c>
      <c r="Q5" s="440">
        <v>365341</v>
      </c>
      <c r="R5" s="440">
        <v>336827</v>
      </c>
      <c r="S5" s="440">
        <f>H5</f>
        <v>206538</v>
      </c>
      <c r="T5" s="440">
        <f>I5</f>
        <v>234964</v>
      </c>
      <c r="U5" s="441">
        <f>J5</f>
        <v>100648</v>
      </c>
    </row>
    <row r="6" spans="1:21" ht="13.5" customHeight="1">
      <c r="A6" s="409" t="s">
        <v>131</v>
      </c>
      <c r="B6" s="410"/>
      <c r="C6" s="410"/>
      <c r="D6" s="410"/>
      <c r="E6" s="410"/>
      <c r="F6" s="411"/>
      <c r="G6" s="412">
        <v>167</v>
      </c>
      <c r="H6" s="412">
        <v>0</v>
      </c>
      <c r="I6" s="412"/>
      <c r="J6" s="413">
        <v>0</v>
      </c>
      <c r="K6" s="21"/>
      <c r="L6" s="409" t="s">
        <v>223</v>
      </c>
      <c r="M6" s="425">
        <v>1472</v>
      </c>
      <c r="N6" s="425">
        <v>2315</v>
      </c>
      <c r="O6" s="425">
        <v>3214</v>
      </c>
      <c r="P6" s="426">
        <v>3844</v>
      </c>
      <c r="Q6" s="426">
        <v>3925</v>
      </c>
      <c r="R6" s="426">
        <v>6306</v>
      </c>
      <c r="S6" s="426">
        <v>660</v>
      </c>
      <c r="T6" s="426">
        <v>702</v>
      </c>
      <c r="U6" s="427">
        <v>880</v>
      </c>
    </row>
    <row r="7" spans="1:21" s="147" customFormat="1" ht="13.5" customHeight="1">
      <c r="A7" s="392" t="s">
        <v>109</v>
      </c>
      <c r="B7" s="39"/>
      <c r="C7" s="39"/>
      <c r="D7" s="39"/>
      <c r="E7" s="55"/>
      <c r="F7" s="55">
        <v>9</v>
      </c>
      <c r="G7" s="55">
        <v>12</v>
      </c>
      <c r="H7" s="55">
        <v>49</v>
      </c>
      <c r="I7" s="55">
        <v>38</v>
      </c>
      <c r="J7" s="396">
        <v>118</v>
      </c>
      <c r="K7" s="15"/>
      <c r="L7" s="392" t="s">
        <v>140</v>
      </c>
      <c r="M7" s="104">
        <v>74</v>
      </c>
      <c r="N7" s="104">
        <v>105</v>
      </c>
      <c r="O7" s="104">
        <v>10067</v>
      </c>
      <c r="P7" s="104">
        <v>9537</v>
      </c>
      <c r="Q7" s="104">
        <v>3492</v>
      </c>
      <c r="R7" s="104">
        <v>26752</v>
      </c>
      <c r="S7" s="104">
        <v>33394</v>
      </c>
      <c r="T7" s="104">
        <v>39336</v>
      </c>
      <c r="U7" s="442">
        <v>38453</v>
      </c>
    </row>
    <row r="8" spans="1:21" ht="13.5" customHeight="1">
      <c r="A8" s="414" t="s">
        <v>151</v>
      </c>
      <c r="B8" s="415">
        <v>18</v>
      </c>
      <c r="C8" s="415">
        <v>13</v>
      </c>
      <c r="D8" s="415">
        <v>29</v>
      </c>
      <c r="E8" s="416">
        <v>129</v>
      </c>
      <c r="F8" s="416">
        <v>126</v>
      </c>
      <c r="G8" s="416">
        <v>182</v>
      </c>
      <c r="H8" s="416">
        <v>162</v>
      </c>
      <c r="I8" s="416">
        <v>149</v>
      </c>
      <c r="J8" s="417">
        <v>114</v>
      </c>
      <c r="K8" s="21"/>
      <c r="L8" s="414" t="s">
        <v>162</v>
      </c>
      <c r="M8" s="418"/>
      <c r="N8" s="418"/>
      <c r="O8" s="418">
        <v>1</v>
      </c>
      <c r="P8" s="419">
        <v>1</v>
      </c>
      <c r="Q8" s="419">
        <v>1</v>
      </c>
      <c r="R8" s="419">
        <v>9</v>
      </c>
      <c r="S8" s="419">
        <v>8</v>
      </c>
      <c r="T8" s="419">
        <v>3</v>
      </c>
      <c r="U8" s="428">
        <v>4</v>
      </c>
    </row>
    <row r="9" spans="1:21" s="147" customFormat="1" ht="13.5" customHeight="1">
      <c r="A9" s="392" t="s">
        <v>212</v>
      </c>
      <c r="B9" s="39">
        <v>19</v>
      </c>
      <c r="C9" s="39">
        <v>21</v>
      </c>
      <c r="D9" s="39">
        <v>34</v>
      </c>
      <c r="E9" s="55">
        <v>25</v>
      </c>
      <c r="F9" s="55">
        <v>24</v>
      </c>
      <c r="G9" s="55">
        <v>33</v>
      </c>
      <c r="H9" s="55">
        <v>19</v>
      </c>
      <c r="I9" s="55">
        <v>24</v>
      </c>
      <c r="J9" s="396">
        <v>28</v>
      </c>
      <c r="K9" s="15"/>
      <c r="L9" s="392" t="s">
        <v>163</v>
      </c>
      <c r="M9" s="103"/>
      <c r="N9" s="103"/>
      <c r="O9" s="103"/>
      <c r="P9" s="104"/>
      <c r="Q9" s="104"/>
      <c r="R9" s="104"/>
      <c r="S9" s="104"/>
      <c r="T9" s="104"/>
      <c r="U9" s="442">
        <v>24</v>
      </c>
    </row>
    <row r="10" spans="1:21" ht="13.5" customHeight="1">
      <c r="A10" s="414" t="s">
        <v>90</v>
      </c>
      <c r="B10" s="415">
        <v>2</v>
      </c>
      <c r="C10" s="415">
        <v>3</v>
      </c>
      <c r="D10" s="415">
        <v>6</v>
      </c>
      <c r="E10" s="416">
        <v>5</v>
      </c>
      <c r="F10" s="416">
        <v>5</v>
      </c>
      <c r="G10" s="416">
        <v>4</v>
      </c>
      <c r="H10" s="416">
        <v>12</v>
      </c>
      <c r="I10" s="416">
        <v>16</v>
      </c>
      <c r="J10" s="417">
        <v>20</v>
      </c>
      <c r="K10" s="21"/>
      <c r="L10" s="414" t="s">
        <v>224</v>
      </c>
      <c r="M10" s="419"/>
      <c r="N10" s="419">
        <v>1</v>
      </c>
      <c r="O10" s="419">
        <v>3</v>
      </c>
      <c r="P10" s="419">
        <v>3</v>
      </c>
      <c r="Q10" s="419">
        <v>2</v>
      </c>
      <c r="R10" s="419">
        <v>3</v>
      </c>
      <c r="S10" s="419">
        <v>7</v>
      </c>
      <c r="T10" s="419">
        <v>105</v>
      </c>
      <c r="U10" s="428">
        <v>11</v>
      </c>
    </row>
    <row r="11" spans="1:21" s="147" customFormat="1" ht="13.5" customHeight="1">
      <c r="A11" s="392" t="s">
        <v>183</v>
      </c>
      <c r="B11" s="39">
        <v>352</v>
      </c>
      <c r="C11" s="39">
        <v>418</v>
      </c>
      <c r="D11" s="39">
        <v>541</v>
      </c>
      <c r="E11" s="55">
        <v>572</v>
      </c>
      <c r="F11" s="55">
        <v>793</v>
      </c>
      <c r="G11" s="55">
        <v>1846</v>
      </c>
      <c r="H11" s="55">
        <v>1458</v>
      </c>
      <c r="I11" s="55">
        <v>1652</v>
      </c>
      <c r="J11" s="396">
        <v>2074</v>
      </c>
      <c r="K11" s="15"/>
      <c r="L11" s="392" t="s">
        <v>147</v>
      </c>
      <c r="M11" s="103">
        <v>1495</v>
      </c>
      <c r="N11" s="103">
        <v>2733</v>
      </c>
      <c r="O11" s="103">
        <v>2049</v>
      </c>
      <c r="P11" s="104">
        <v>2207</v>
      </c>
      <c r="Q11" s="104">
        <v>4452</v>
      </c>
      <c r="R11" s="104">
        <v>6721</v>
      </c>
      <c r="S11" s="104">
        <v>4520</v>
      </c>
      <c r="T11" s="104">
        <v>4057</v>
      </c>
      <c r="U11" s="442">
        <v>3734</v>
      </c>
    </row>
    <row r="12" spans="1:21" ht="13.5" customHeight="1">
      <c r="A12" s="414" t="s">
        <v>213</v>
      </c>
      <c r="B12" s="415">
        <v>3</v>
      </c>
      <c r="C12" s="415"/>
      <c r="D12" s="415">
        <v>1</v>
      </c>
      <c r="E12" s="416">
        <v>2</v>
      </c>
      <c r="F12" s="416">
        <v>4</v>
      </c>
      <c r="G12" s="416">
        <v>4</v>
      </c>
      <c r="H12" s="416">
        <v>3</v>
      </c>
      <c r="I12" s="416">
        <v>2</v>
      </c>
      <c r="J12" s="417">
        <v>2</v>
      </c>
      <c r="K12" s="21"/>
      <c r="L12" s="414" t="s">
        <v>164</v>
      </c>
      <c r="M12" s="419"/>
      <c r="N12" s="419"/>
      <c r="O12" s="419">
        <v>1</v>
      </c>
      <c r="P12" s="419">
        <v>1</v>
      </c>
      <c r="Q12" s="419">
        <v>4</v>
      </c>
      <c r="R12" s="419">
        <v>27</v>
      </c>
      <c r="S12" s="419">
        <v>17</v>
      </c>
      <c r="T12" s="419">
        <v>25</v>
      </c>
      <c r="U12" s="428">
        <v>28</v>
      </c>
    </row>
    <row r="13" spans="1:21" s="147" customFormat="1" ht="13.5" customHeight="1">
      <c r="A13" s="392" t="s">
        <v>102</v>
      </c>
      <c r="B13" s="39">
        <v>1049</v>
      </c>
      <c r="C13" s="39">
        <v>1563</v>
      </c>
      <c r="D13" s="39">
        <v>1560</v>
      </c>
      <c r="E13" s="55">
        <v>1773</v>
      </c>
      <c r="F13" s="55">
        <v>2187</v>
      </c>
      <c r="G13" s="55">
        <v>1378</v>
      </c>
      <c r="H13" s="55">
        <v>2898</v>
      </c>
      <c r="I13" s="55">
        <v>3462</v>
      </c>
      <c r="J13" s="396">
        <v>5408</v>
      </c>
      <c r="K13" s="15"/>
      <c r="L13" s="392" t="s">
        <v>86</v>
      </c>
      <c r="M13" s="103"/>
      <c r="N13" s="103"/>
      <c r="O13" s="103"/>
      <c r="P13" s="104">
        <v>2</v>
      </c>
      <c r="Q13" s="104">
        <v>2</v>
      </c>
      <c r="R13" s="104">
        <v>1</v>
      </c>
      <c r="S13" s="104">
        <v>0</v>
      </c>
      <c r="T13" s="104">
        <v>3</v>
      </c>
      <c r="U13" s="442">
        <v>4</v>
      </c>
    </row>
    <row r="14" spans="1:21" ht="13.5" customHeight="1">
      <c r="A14" s="414" t="s">
        <v>214</v>
      </c>
      <c r="B14" s="415">
        <v>275</v>
      </c>
      <c r="C14" s="415">
        <v>375</v>
      </c>
      <c r="D14" s="415">
        <v>392</v>
      </c>
      <c r="E14" s="416">
        <v>418</v>
      </c>
      <c r="F14" s="416">
        <v>219</v>
      </c>
      <c r="G14" s="416">
        <v>369</v>
      </c>
      <c r="H14" s="416">
        <v>823</v>
      </c>
      <c r="I14" s="416">
        <v>944</v>
      </c>
      <c r="J14" s="417">
        <v>983</v>
      </c>
      <c r="K14" s="21"/>
      <c r="L14" s="414" t="s">
        <v>225</v>
      </c>
      <c r="M14" s="419">
        <v>51</v>
      </c>
      <c r="N14" s="419">
        <v>285</v>
      </c>
      <c r="O14" s="419">
        <v>584</v>
      </c>
      <c r="P14" s="419">
        <v>450</v>
      </c>
      <c r="Q14" s="419">
        <v>321</v>
      </c>
      <c r="R14" s="419">
        <v>458</v>
      </c>
      <c r="S14" s="419">
        <v>944</v>
      </c>
      <c r="T14" s="419">
        <v>779</v>
      </c>
      <c r="U14" s="428">
        <v>863</v>
      </c>
    </row>
    <row r="15" spans="1:21" s="147" customFormat="1" ht="13.5" customHeight="1">
      <c r="A15" s="392" t="s">
        <v>215</v>
      </c>
      <c r="B15" s="39">
        <v>9</v>
      </c>
      <c r="C15" s="39">
        <v>10</v>
      </c>
      <c r="D15" s="39">
        <v>11</v>
      </c>
      <c r="E15" s="55">
        <v>14</v>
      </c>
      <c r="F15" s="55">
        <v>20</v>
      </c>
      <c r="G15" s="55">
        <v>57</v>
      </c>
      <c r="H15" s="55">
        <v>53</v>
      </c>
      <c r="I15" s="55">
        <v>43</v>
      </c>
      <c r="J15" s="396">
        <v>57</v>
      </c>
      <c r="K15" s="15"/>
      <c r="L15" s="392" t="s">
        <v>195</v>
      </c>
      <c r="M15" s="104"/>
      <c r="N15" s="104"/>
      <c r="O15" s="104"/>
      <c r="P15" s="104"/>
      <c r="Q15" s="104"/>
      <c r="R15" s="104"/>
      <c r="S15" s="104"/>
      <c r="T15" s="104"/>
      <c r="U15" s="442">
        <v>0</v>
      </c>
    </row>
    <row r="16" spans="1:21" ht="13.5" customHeight="1">
      <c r="A16" s="414" t="s">
        <v>12</v>
      </c>
      <c r="B16" s="415"/>
      <c r="C16" s="415"/>
      <c r="D16" s="415"/>
      <c r="E16" s="416"/>
      <c r="F16" s="416"/>
      <c r="G16" s="416"/>
      <c r="H16" s="416"/>
      <c r="I16" s="416">
        <v>1</v>
      </c>
      <c r="J16" s="417">
        <v>3</v>
      </c>
      <c r="K16" s="21"/>
      <c r="L16" s="414" t="s">
        <v>196</v>
      </c>
      <c r="M16" s="418">
        <v>10</v>
      </c>
      <c r="N16" s="418">
        <v>14</v>
      </c>
      <c r="O16" s="418">
        <v>12</v>
      </c>
      <c r="P16" s="419">
        <v>56</v>
      </c>
      <c r="Q16" s="419">
        <v>49</v>
      </c>
      <c r="R16" s="419">
        <v>42</v>
      </c>
      <c r="S16" s="419">
        <v>40</v>
      </c>
      <c r="T16" s="419">
        <v>51</v>
      </c>
      <c r="U16" s="428">
        <v>54</v>
      </c>
    </row>
    <row r="17" spans="1:21" s="147" customFormat="1" ht="13.5" customHeight="1">
      <c r="A17" s="392" t="s">
        <v>111</v>
      </c>
      <c r="B17" s="39"/>
      <c r="C17" s="39">
        <v>28</v>
      </c>
      <c r="D17" s="39">
        <v>46</v>
      </c>
      <c r="E17" s="55">
        <v>36</v>
      </c>
      <c r="F17" s="55">
        <v>39</v>
      </c>
      <c r="G17" s="55">
        <v>61</v>
      </c>
      <c r="H17" s="55">
        <v>19</v>
      </c>
      <c r="I17" s="55">
        <v>68</v>
      </c>
      <c r="J17" s="396">
        <v>92</v>
      </c>
      <c r="K17" s="15"/>
      <c r="L17" s="392" t="s">
        <v>18</v>
      </c>
      <c r="M17" s="104"/>
      <c r="N17" s="104"/>
      <c r="O17" s="104"/>
      <c r="P17" s="104"/>
      <c r="Q17" s="104"/>
      <c r="R17" s="104">
        <v>3</v>
      </c>
      <c r="S17" s="104">
        <v>1</v>
      </c>
      <c r="T17" s="104"/>
      <c r="U17" s="442">
        <v>0</v>
      </c>
    </row>
    <row r="18" spans="1:21" ht="13.5" customHeight="1">
      <c r="A18" s="414" t="s">
        <v>267</v>
      </c>
      <c r="B18" s="415">
        <v>2</v>
      </c>
      <c r="C18" s="415"/>
      <c r="D18" s="415">
        <v>6</v>
      </c>
      <c r="E18" s="416">
        <v>5</v>
      </c>
      <c r="F18" s="416">
        <v>11</v>
      </c>
      <c r="G18" s="416">
        <v>13</v>
      </c>
      <c r="H18" s="416">
        <v>72</v>
      </c>
      <c r="I18" s="416">
        <v>87</v>
      </c>
      <c r="J18" s="417">
        <v>89</v>
      </c>
      <c r="K18" s="21"/>
      <c r="L18" s="414" t="s">
        <v>285</v>
      </c>
      <c r="M18" s="419"/>
      <c r="N18" s="419"/>
      <c r="O18" s="419"/>
      <c r="P18" s="419"/>
      <c r="Q18" s="419"/>
      <c r="R18" s="419"/>
      <c r="S18" s="419"/>
      <c r="T18" s="419"/>
      <c r="U18" s="428">
        <v>0</v>
      </c>
    </row>
    <row r="19" spans="1:21" s="147" customFormat="1" ht="13.5" customHeight="1">
      <c r="A19" s="392" t="s">
        <v>184</v>
      </c>
      <c r="B19" s="39"/>
      <c r="C19" s="39"/>
      <c r="D19" s="39">
        <v>3</v>
      </c>
      <c r="E19" s="55"/>
      <c r="F19" s="55"/>
      <c r="G19" s="55">
        <v>2</v>
      </c>
      <c r="H19" s="55">
        <v>0</v>
      </c>
      <c r="I19" s="55">
        <v>2</v>
      </c>
      <c r="J19" s="396">
        <v>2</v>
      </c>
      <c r="K19" s="15"/>
      <c r="L19" s="392" t="s">
        <v>197</v>
      </c>
      <c r="M19" s="103"/>
      <c r="N19" s="103"/>
      <c r="O19" s="103">
        <v>1</v>
      </c>
      <c r="P19" s="104">
        <v>1</v>
      </c>
      <c r="Q19" s="104">
        <v>1</v>
      </c>
      <c r="R19" s="104">
        <v>1</v>
      </c>
      <c r="S19" s="104">
        <v>0</v>
      </c>
      <c r="T19" s="104">
        <v>1</v>
      </c>
      <c r="U19" s="442">
        <v>0</v>
      </c>
    </row>
    <row r="20" spans="1:21" ht="13.5" customHeight="1">
      <c r="A20" s="414" t="s">
        <v>216</v>
      </c>
      <c r="B20" s="415"/>
      <c r="C20" s="415"/>
      <c r="D20" s="415">
        <v>10</v>
      </c>
      <c r="E20" s="416">
        <v>35</v>
      </c>
      <c r="F20" s="416">
        <v>21</v>
      </c>
      <c r="G20" s="416">
        <v>15</v>
      </c>
      <c r="H20" s="416">
        <v>72</v>
      </c>
      <c r="I20" s="416">
        <v>54</v>
      </c>
      <c r="J20" s="417">
        <v>103</v>
      </c>
      <c r="K20" s="21"/>
      <c r="L20" s="414" t="s">
        <v>198</v>
      </c>
      <c r="M20" s="418"/>
      <c r="N20" s="418"/>
      <c r="O20" s="418"/>
      <c r="P20" s="419"/>
      <c r="Q20" s="419"/>
      <c r="R20" s="419"/>
      <c r="S20" s="419"/>
      <c r="T20" s="419"/>
      <c r="U20" s="428">
        <v>0</v>
      </c>
    </row>
    <row r="21" spans="1:21" s="147" customFormat="1" ht="13.5" customHeight="1">
      <c r="A21" s="392" t="s">
        <v>217</v>
      </c>
      <c r="B21" s="39">
        <v>99</v>
      </c>
      <c r="C21" s="39">
        <v>378</v>
      </c>
      <c r="D21" s="39">
        <v>356</v>
      </c>
      <c r="E21" s="55">
        <v>464</v>
      </c>
      <c r="F21" s="55">
        <v>327</v>
      </c>
      <c r="G21" s="55">
        <v>663</v>
      </c>
      <c r="H21" s="55">
        <v>882</v>
      </c>
      <c r="I21" s="55">
        <v>844</v>
      </c>
      <c r="J21" s="396">
        <v>681</v>
      </c>
      <c r="K21" s="15"/>
      <c r="L21" s="392" t="s">
        <v>199</v>
      </c>
      <c r="M21" s="104">
        <v>5</v>
      </c>
      <c r="N21" s="104">
        <v>9</v>
      </c>
      <c r="O21" s="104">
        <v>20</v>
      </c>
      <c r="P21" s="104">
        <v>4</v>
      </c>
      <c r="Q21" s="104">
        <v>5</v>
      </c>
      <c r="R21" s="104">
        <v>8</v>
      </c>
      <c r="S21" s="104">
        <v>7</v>
      </c>
      <c r="T21" s="104">
        <v>23</v>
      </c>
      <c r="U21" s="442">
        <v>51</v>
      </c>
    </row>
    <row r="22" spans="1:21" ht="13.5" customHeight="1">
      <c r="A22" s="414" t="s">
        <v>185</v>
      </c>
      <c r="B22" s="418"/>
      <c r="C22" s="418">
        <v>6</v>
      </c>
      <c r="D22" s="418">
        <v>4</v>
      </c>
      <c r="E22" s="419">
        <v>2</v>
      </c>
      <c r="F22" s="419">
        <v>2</v>
      </c>
      <c r="G22" s="419">
        <v>2</v>
      </c>
      <c r="H22" s="419">
        <v>36</v>
      </c>
      <c r="I22" s="419"/>
      <c r="J22" s="417">
        <v>0</v>
      </c>
      <c r="K22" s="21"/>
      <c r="L22" s="414" t="s">
        <v>226</v>
      </c>
      <c r="M22" s="418">
        <v>1800</v>
      </c>
      <c r="N22" s="418">
        <v>1794</v>
      </c>
      <c r="O22" s="418">
        <v>1337</v>
      </c>
      <c r="P22" s="419">
        <v>1427</v>
      </c>
      <c r="Q22" s="419">
        <v>1605</v>
      </c>
      <c r="R22" s="419">
        <v>1010</v>
      </c>
      <c r="S22" s="419">
        <v>1651</v>
      </c>
      <c r="T22" s="419">
        <v>1466</v>
      </c>
      <c r="U22" s="428">
        <v>1773</v>
      </c>
    </row>
    <row r="23" spans="1:21" s="147" customFormat="1" ht="13.5" customHeight="1">
      <c r="A23" s="392" t="s">
        <v>123</v>
      </c>
      <c r="B23" s="103"/>
      <c r="C23" s="103"/>
      <c r="D23" s="103"/>
      <c r="E23" s="104"/>
      <c r="F23" s="104"/>
      <c r="G23" s="104">
        <v>2</v>
      </c>
      <c r="H23" s="104">
        <v>1</v>
      </c>
      <c r="I23" s="104">
        <v>1</v>
      </c>
      <c r="J23" s="396">
        <v>1</v>
      </c>
      <c r="K23" s="15"/>
      <c r="L23" s="392" t="s">
        <v>227</v>
      </c>
      <c r="M23" s="104">
        <v>1</v>
      </c>
      <c r="N23" s="104">
        <v>22</v>
      </c>
      <c r="O23" s="104">
        <v>7</v>
      </c>
      <c r="P23" s="104">
        <v>1</v>
      </c>
      <c r="Q23" s="104">
        <v>2</v>
      </c>
      <c r="R23" s="104">
        <v>29</v>
      </c>
      <c r="S23" s="104">
        <v>0</v>
      </c>
      <c r="T23" s="104">
        <v>39</v>
      </c>
      <c r="U23" s="442">
        <v>62</v>
      </c>
    </row>
    <row r="24" spans="1:21" ht="13.5" customHeight="1">
      <c r="A24" s="414" t="s">
        <v>186</v>
      </c>
      <c r="B24" s="418"/>
      <c r="C24" s="418"/>
      <c r="D24" s="418"/>
      <c r="E24" s="419"/>
      <c r="F24" s="419"/>
      <c r="G24" s="419"/>
      <c r="H24" s="419"/>
      <c r="I24" s="419"/>
      <c r="J24" s="417">
        <v>0</v>
      </c>
      <c r="K24" s="21"/>
      <c r="L24" s="414" t="s">
        <v>144</v>
      </c>
      <c r="M24" s="418">
        <v>1103</v>
      </c>
      <c r="N24" s="418">
        <v>1487</v>
      </c>
      <c r="O24" s="418">
        <v>1952</v>
      </c>
      <c r="P24" s="419">
        <v>2252</v>
      </c>
      <c r="Q24" s="419">
        <v>2516</v>
      </c>
      <c r="R24" s="419">
        <v>4886</v>
      </c>
      <c r="S24" s="419">
        <v>2752</v>
      </c>
      <c r="T24" s="419">
        <v>4213</v>
      </c>
      <c r="U24" s="428">
        <v>4362</v>
      </c>
    </row>
    <row r="25" spans="1:21" s="147" customFormat="1" ht="13.5" customHeight="1">
      <c r="A25" s="392" t="s">
        <v>39</v>
      </c>
      <c r="B25" s="103"/>
      <c r="C25" s="103">
        <v>3</v>
      </c>
      <c r="D25" s="103">
        <v>3</v>
      </c>
      <c r="E25" s="103">
        <v>4</v>
      </c>
      <c r="F25" s="103">
        <v>5</v>
      </c>
      <c r="G25" s="103">
        <v>4</v>
      </c>
      <c r="H25" s="103">
        <v>0</v>
      </c>
      <c r="I25" s="103"/>
      <c r="J25" s="396">
        <v>5</v>
      </c>
      <c r="K25" s="15"/>
      <c r="L25" s="392" t="s">
        <v>253</v>
      </c>
      <c r="M25" s="104">
        <v>455</v>
      </c>
      <c r="N25" s="104">
        <v>635</v>
      </c>
      <c r="O25" s="104">
        <v>428</v>
      </c>
      <c r="P25" s="104">
        <v>651</v>
      </c>
      <c r="Q25" s="104">
        <v>489</v>
      </c>
      <c r="R25" s="104">
        <v>807</v>
      </c>
      <c r="S25" s="104">
        <v>1037</v>
      </c>
      <c r="T25" s="104">
        <v>1234</v>
      </c>
      <c r="U25" s="442">
        <v>1595</v>
      </c>
    </row>
    <row r="26" spans="1:21" ht="13.5" customHeight="1">
      <c r="A26" s="414" t="s">
        <v>187</v>
      </c>
      <c r="B26" s="418">
        <v>31</v>
      </c>
      <c r="C26" s="418">
        <v>42</v>
      </c>
      <c r="D26" s="418">
        <v>47</v>
      </c>
      <c r="E26" s="419">
        <v>40</v>
      </c>
      <c r="F26" s="419">
        <v>36</v>
      </c>
      <c r="G26" s="419">
        <v>75</v>
      </c>
      <c r="H26" s="419">
        <v>58</v>
      </c>
      <c r="I26" s="419">
        <v>20</v>
      </c>
      <c r="J26" s="417">
        <v>28</v>
      </c>
      <c r="K26" s="21"/>
      <c r="L26" s="414" t="s">
        <v>273</v>
      </c>
      <c r="M26" s="418"/>
      <c r="N26" s="418"/>
      <c r="O26" s="418">
        <v>215</v>
      </c>
      <c r="P26" s="419">
        <v>457</v>
      </c>
      <c r="Q26" s="419">
        <v>703</v>
      </c>
      <c r="R26" s="419">
        <v>451</v>
      </c>
      <c r="S26" s="419">
        <v>400</v>
      </c>
      <c r="T26" s="419">
        <v>692</v>
      </c>
      <c r="U26" s="428">
        <v>703</v>
      </c>
    </row>
    <row r="27" spans="1:21" s="147" customFormat="1" ht="13.5" customHeight="1">
      <c r="A27" s="392" t="s">
        <v>218</v>
      </c>
      <c r="B27" s="103"/>
      <c r="C27" s="103"/>
      <c r="D27" s="103">
        <v>50</v>
      </c>
      <c r="E27" s="103">
        <v>55</v>
      </c>
      <c r="F27" s="103">
        <v>86</v>
      </c>
      <c r="G27" s="103">
        <v>136</v>
      </c>
      <c r="H27" s="103">
        <v>66</v>
      </c>
      <c r="I27" s="103">
        <v>109</v>
      </c>
      <c r="J27" s="396">
        <v>100</v>
      </c>
      <c r="K27" s="15"/>
      <c r="L27" s="392" t="s">
        <v>130</v>
      </c>
      <c r="M27" s="103"/>
      <c r="N27" s="103"/>
      <c r="O27" s="103"/>
      <c r="P27" s="104"/>
      <c r="Q27" s="104"/>
      <c r="R27" s="104"/>
      <c r="S27" s="104"/>
      <c r="T27" s="104">
        <v>2</v>
      </c>
      <c r="U27" s="442">
        <v>6</v>
      </c>
    </row>
    <row r="28" spans="1:21" ht="13.5" customHeight="1">
      <c r="A28" s="414" t="s">
        <v>152</v>
      </c>
      <c r="B28" s="418">
        <v>1</v>
      </c>
      <c r="C28" s="418">
        <v>3</v>
      </c>
      <c r="D28" s="418">
        <v>4</v>
      </c>
      <c r="E28" s="419">
        <v>4</v>
      </c>
      <c r="F28" s="419">
        <v>4</v>
      </c>
      <c r="G28" s="419">
        <v>11</v>
      </c>
      <c r="H28" s="419">
        <v>10</v>
      </c>
      <c r="I28" s="419">
        <v>10</v>
      </c>
      <c r="J28" s="417">
        <v>10</v>
      </c>
      <c r="K28" s="21"/>
      <c r="L28" s="414" t="s">
        <v>228</v>
      </c>
      <c r="M28" s="419">
        <v>331</v>
      </c>
      <c r="N28" s="419">
        <v>480</v>
      </c>
      <c r="O28" s="419">
        <v>487</v>
      </c>
      <c r="P28" s="419">
        <v>229</v>
      </c>
      <c r="Q28" s="419">
        <v>605</v>
      </c>
      <c r="R28" s="419">
        <v>398</v>
      </c>
      <c r="S28" s="419">
        <v>554</v>
      </c>
      <c r="T28" s="419">
        <v>585</v>
      </c>
      <c r="U28" s="428">
        <v>713</v>
      </c>
    </row>
    <row r="29" spans="1:21" s="147" customFormat="1" ht="13.5" customHeight="1">
      <c r="A29" s="392" t="s">
        <v>188</v>
      </c>
      <c r="B29" s="103">
        <v>594</v>
      </c>
      <c r="C29" s="103">
        <v>1167</v>
      </c>
      <c r="D29" s="103">
        <v>1351</v>
      </c>
      <c r="E29" s="103">
        <v>1802</v>
      </c>
      <c r="F29" s="103">
        <v>2335</v>
      </c>
      <c r="G29" s="103">
        <v>3776</v>
      </c>
      <c r="H29" s="103">
        <v>3926</v>
      </c>
      <c r="I29" s="103">
        <v>3619</v>
      </c>
      <c r="J29" s="396">
        <v>3346</v>
      </c>
      <c r="K29" s="15"/>
      <c r="L29" s="392" t="s">
        <v>274</v>
      </c>
      <c r="M29" s="103">
        <v>280</v>
      </c>
      <c r="N29" s="103">
        <v>344</v>
      </c>
      <c r="O29" s="103">
        <v>638</v>
      </c>
      <c r="P29" s="104">
        <v>643</v>
      </c>
      <c r="Q29" s="104">
        <v>495</v>
      </c>
      <c r="R29" s="104">
        <v>984</v>
      </c>
      <c r="S29" s="104">
        <v>855</v>
      </c>
      <c r="T29" s="104">
        <v>274</v>
      </c>
      <c r="U29" s="442">
        <v>298</v>
      </c>
    </row>
    <row r="30" spans="1:21" ht="13.5" customHeight="1">
      <c r="A30" s="414" t="s">
        <v>247</v>
      </c>
      <c r="B30" s="418"/>
      <c r="C30" s="418"/>
      <c r="D30" s="418">
        <v>7</v>
      </c>
      <c r="E30" s="419">
        <v>9</v>
      </c>
      <c r="F30" s="419">
        <v>1</v>
      </c>
      <c r="G30" s="419">
        <v>22</v>
      </c>
      <c r="H30" s="419">
        <v>15</v>
      </c>
      <c r="I30" s="419">
        <v>24</v>
      </c>
      <c r="J30" s="417">
        <v>31</v>
      </c>
      <c r="K30" s="21"/>
      <c r="L30" s="414" t="s">
        <v>132</v>
      </c>
      <c r="M30" s="419"/>
      <c r="N30" s="419"/>
      <c r="O30" s="419">
        <v>446</v>
      </c>
      <c r="P30" s="419">
        <v>19106</v>
      </c>
      <c r="Q30" s="419">
        <v>19270</v>
      </c>
      <c r="R30" s="419">
        <v>23502</v>
      </c>
      <c r="S30" s="419">
        <v>20388</v>
      </c>
      <c r="T30" s="419">
        <v>31425</v>
      </c>
      <c r="U30" s="428">
        <v>27490</v>
      </c>
    </row>
    <row r="31" spans="1:21" s="147" customFormat="1" ht="13.5" customHeight="1">
      <c r="A31" s="392" t="s">
        <v>150</v>
      </c>
      <c r="B31" s="103"/>
      <c r="C31" s="103"/>
      <c r="D31" s="103">
        <v>335</v>
      </c>
      <c r="E31" s="103"/>
      <c r="F31" s="103">
        <v>559</v>
      </c>
      <c r="G31" s="103">
        <v>717</v>
      </c>
      <c r="H31" s="103">
        <v>893</v>
      </c>
      <c r="I31" s="103">
        <v>1279</v>
      </c>
      <c r="J31" s="396">
        <v>1183</v>
      </c>
      <c r="K31" s="15"/>
      <c r="L31" s="392" t="s">
        <v>200</v>
      </c>
      <c r="M31" s="103">
        <v>6</v>
      </c>
      <c r="N31" s="103">
        <v>8</v>
      </c>
      <c r="O31" s="103">
        <v>4</v>
      </c>
      <c r="P31" s="104">
        <v>5</v>
      </c>
      <c r="Q31" s="104">
        <v>6</v>
      </c>
      <c r="R31" s="104">
        <v>8</v>
      </c>
      <c r="S31" s="104">
        <v>9</v>
      </c>
      <c r="T31" s="104">
        <v>10</v>
      </c>
      <c r="U31" s="442">
        <v>16</v>
      </c>
    </row>
    <row r="32" spans="1:21" ht="13.5" customHeight="1">
      <c r="A32" s="414" t="s">
        <v>15</v>
      </c>
      <c r="B32" s="418">
        <v>1</v>
      </c>
      <c r="C32" s="418">
        <v>1</v>
      </c>
      <c r="D32" s="418">
        <v>1</v>
      </c>
      <c r="E32" s="419">
        <v>1</v>
      </c>
      <c r="F32" s="419">
        <v>1</v>
      </c>
      <c r="G32" s="419">
        <v>3</v>
      </c>
      <c r="H32" s="419">
        <v>0</v>
      </c>
      <c r="I32" s="419">
        <v>1</v>
      </c>
      <c r="J32" s="417">
        <v>2</v>
      </c>
      <c r="K32" s="21"/>
      <c r="L32" s="414" t="s">
        <v>138</v>
      </c>
      <c r="M32" s="419"/>
      <c r="N32" s="419">
        <v>6303</v>
      </c>
      <c r="O32" s="419">
        <v>28436</v>
      </c>
      <c r="P32" s="419">
        <v>29580</v>
      </c>
      <c r="Q32" s="419">
        <v>37252</v>
      </c>
      <c r="R32" s="419">
        <v>34297</v>
      </c>
      <c r="S32" s="419">
        <v>31824</v>
      </c>
      <c r="T32" s="419">
        <v>25412</v>
      </c>
      <c r="U32" s="428">
        <v>40637</v>
      </c>
    </row>
    <row r="33" spans="1:21" s="147" customFormat="1" ht="13.5" customHeight="1">
      <c r="A33" s="392" t="s">
        <v>248</v>
      </c>
      <c r="B33" s="103"/>
      <c r="C33" s="103">
        <v>3</v>
      </c>
      <c r="D33" s="103">
        <v>5</v>
      </c>
      <c r="E33" s="103">
        <v>2</v>
      </c>
      <c r="F33" s="103">
        <v>4</v>
      </c>
      <c r="G33" s="103">
        <v>9</v>
      </c>
      <c r="H33" s="103">
        <v>3</v>
      </c>
      <c r="I33" s="103">
        <v>6</v>
      </c>
      <c r="J33" s="396">
        <v>11</v>
      </c>
      <c r="K33" s="15"/>
      <c r="L33" s="392" t="s">
        <v>275</v>
      </c>
      <c r="M33" s="103">
        <v>17</v>
      </c>
      <c r="N33" s="103">
        <v>3</v>
      </c>
      <c r="O33" s="103">
        <v>23</v>
      </c>
      <c r="P33" s="104">
        <v>22</v>
      </c>
      <c r="Q33" s="104">
        <v>19</v>
      </c>
      <c r="R33" s="104">
        <v>13</v>
      </c>
      <c r="S33" s="104">
        <v>0</v>
      </c>
      <c r="T33" s="104">
        <v>24</v>
      </c>
      <c r="U33" s="442">
        <v>28</v>
      </c>
    </row>
    <row r="34" spans="1:21" ht="13.5" customHeight="1">
      <c r="A34" s="414" t="s">
        <v>154</v>
      </c>
      <c r="B34" s="418">
        <v>1</v>
      </c>
      <c r="C34" s="418">
        <v>8</v>
      </c>
      <c r="D34" s="418">
        <v>8</v>
      </c>
      <c r="E34" s="419">
        <v>10</v>
      </c>
      <c r="F34" s="419">
        <v>10</v>
      </c>
      <c r="G34" s="419">
        <v>14</v>
      </c>
      <c r="H34" s="419">
        <v>3</v>
      </c>
      <c r="I34" s="419">
        <v>7</v>
      </c>
      <c r="J34" s="417">
        <v>9</v>
      </c>
      <c r="K34" s="21"/>
      <c r="L34" s="414" t="s">
        <v>268</v>
      </c>
      <c r="M34" s="419">
        <v>41</v>
      </c>
      <c r="N34" s="419">
        <v>87</v>
      </c>
      <c r="O34" s="419">
        <v>245</v>
      </c>
      <c r="P34" s="419">
        <v>102</v>
      </c>
      <c r="Q34" s="419">
        <v>104</v>
      </c>
      <c r="R34" s="419">
        <v>124</v>
      </c>
      <c r="S34" s="419">
        <v>72</v>
      </c>
      <c r="T34" s="419">
        <v>142</v>
      </c>
      <c r="U34" s="428">
        <v>135</v>
      </c>
    </row>
    <row r="35" spans="1:21" s="147" customFormat="1" ht="13.5" customHeight="1">
      <c r="A35" s="392" t="s">
        <v>32</v>
      </c>
      <c r="B35" s="103">
        <v>962</v>
      </c>
      <c r="C35" s="103">
        <v>1402</v>
      </c>
      <c r="D35" s="103">
        <v>1360</v>
      </c>
      <c r="E35" s="103">
        <v>1366</v>
      </c>
      <c r="F35" s="103">
        <v>1580</v>
      </c>
      <c r="G35" s="103">
        <v>1523</v>
      </c>
      <c r="H35" s="103">
        <v>2765</v>
      </c>
      <c r="I35" s="103">
        <v>3347</v>
      </c>
      <c r="J35" s="396">
        <v>3875</v>
      </c>
      <c r="K35" s="15"/>
      <c r="L35" s="392" t="s">
        <v>165</v>
      </c>
      <c r="M35" s="103">
        <v>2</v>
      </c>
      <c r="N35" s="103">
        <v>2</v>
      </c>
      <c r="O35" s="103">
        <v>17</v>
      </c>
      <c r="P35" s="104">
        <v>25</v>
      </c>
      <c r="Q35" s="104">
        <v>32</v>
      </c>
      <c r="R35" s="104">
        <v>34</v>
      </c>
      <c r="S35" s="104">
        <v>43</v>
      </c>
      <c r="T35" s="104">
        <v>41</v>
      </c>
      <c r="U35" s="442">
        <v>74</v>
      </c>
    </row>
    <row r="36" spans="1:21" ht="13.5" customHeight="1">
      <c r="A36" s="414" t="s">
        <v>124</v>
      </c>
      <c r="B36" s="418"/>
      <c r="C36" s="418"/>
      <c r="D36" s="418"/>
      <c r="E36" s="418"/>
      <c r="F36" s="418"/>
      <c r="G36" s="418"/>
      <c r="H36" s="418"/>
      <c r="I36" s="419">
        <v>1</v>
      </c>
      <c r="J36" s="417">
        <v>1</v>
      </c>
      <c r="K36" s="21"/>
      <c r="L36" s="414" t="s">
        <v>13</v>
      </c>
      <c r="M36" s="418"/>
      <c r="N36" s="418"/>
      <c r="O36" s="418"/>
      <c r="P36" s="419"/>
      <c r="Q36" s="419"/>
      <c r="R36" s="419"/>
      <c r="S36" s="419"/>
      <c r="T36" s="419"/>
      <c r="U36" s="428">
        <v>0</v>
      </c>
    </row>
    <row r="37" spans="1:21" s="147" customFormat="1" ht="13.5" customHeight="1">
      <c r="A37" s="392" t="s">
        <v>189</v>
      </c>
      <c r="B37" s="103"/>
      <c r="C37" s="103"/>
      <c r="D37" s="103">
        <v>1</v>
      </c>
      <c r="E37" s="104">
        <v>1</v>
      </c>
      <c r="F37" s="104">
        <v>3</v>
      </c>
      <c r="G37" s="104">
        <v>0</v>
      </c>
      <c r="H37" s="104">
        <v>2</v>
      </c>
      <c r="I37" s="104">
        <v>3</v>
      </c>
      <c r="J37" s="396">
        <v>3</v>
      </c>
      <c r="K37" s="15"/>
      <c r="L37" s="392" t="s">
        <v>254</v>
      </c>
      <c r="M37" s="104">
        <v>20</v>
      </c>
      <c r="N37" s="104">
        <v>314</v>
      </c>
      <c r="O37" s="104">
        <v>12</v>
      </c>
      <c r="P37" s="104">
        <v>551</v>
      </c>
      <c r="Q37" s="104">
        <v>545</v>
      </c>
      <c r="R37" s="104">
        <v>483</v>
      </c>
      <c r="S37" s="104">
        <v>562</v>
      </c>
      <c r="T37" s="104">
        <v>627</v>
      </c>
      <c r="U37" s="442">
        <v>813</v>
      </c>
    </row>
    <row r="38" spans="1:21" ht="13.5" customHeight="1">
      <c r="A38" s="420" t="s">
        <v>16</v>
      </c>
      <c r="B38" s="418"/>
      <c r="C38" s="418"/>
      <c r="D38" s="418"/>
      <c r="E38" s="419"/>
      <c r="F38" s="419"/>
      <c r="G38" s="419"/>
      <c r="H38" s="419"/>
      <c r="I38" s="419"/>
      <c r="J38" s="417">
        <v>0</v>
      </c>
      <c r="K38" s="21"/>
      <c r="L38" s="414" t="s">
        <v>10</v>
      </c>
      <c r="M38" s="418">
        <v>592</v>
      </c>
      <c r="N38" s="418">
        <v>5585</v>
      </c>
      <c r="O38" s="418">
        <v>7052</v>
      </c>
      <c r="P38" s="419">
        <v>8481</v>
      </c>
      <c r="Q38" s="419">
        <v>2328</v>
      </c>
      <c r="R38" s="419">
        <v>10681</v>
      </c>
      <c r="S38" s="419">
        <v>2534</v>
      </c>
      <c r="T38" s="419">
        <v>3323</v>
      </c>
      <c r="U38" s="428">
        <v>3863</v>
      </c>
    </row>
    <row r="39" spans="1:21" s="147" customFormat="1" ht="13.5" customHeight="1">
      <c r="A39" s="392" t="s">
        <v>125</v>
      </c>
      <c r="B39" s="103"/>
      <c r="C39" s="103"/>
      <c r="D39" s="103"/>
      <c r="E39" s="103"/>
      <c r="F39" s="103"/>
      <c r="G39" s="103">
        <v>1</v>
      </c>
      <c r="H39" s="103">
        <v>1</v>
      </c>
      <c r="I39" s="103">
        <v>1</v>
      </c>
      <c r="J39" s="396">
        <v>2</v>
      </c>
      <c r="K39" s="15"/>
      <c r="L39" s="392" t="s">
        <v>276</v>
      </c>
      <c r="M39" s="104">
        <v>9</v>
      </c>
      <c r="N39" s="104">
        <v>12</v>
      </c>
      <c r="O39" s="104">
        <v>23</v>
      </c>
      <c r="P39" s="104">
        <v>24</v>
      </c>
      <c r="Q39" s="104">
        <v>60</v>
      </c>
      <c r="R39" s="104">
        <v>102</v>
      </c>
      <c r="S39" s="104">
        <v>73</v>
      </c>
      <c r="T39" s="104">
        <v>58</v>
      </c>
      <c r="U39" s="442">
        <v>73</v>
      </c>
    </row>
    <row r="40" spans="1:21" ht="13.5" customHeight="1">
      <c r="A40" s="414" t="s">
        <v>190</v>
      </c>
      <c r="B40" s="418">
        <v>7</v>
      </c>
      <c r="C40" s="418">
        <v>505</v>
      </c>
      <c r="D40" s="418">
        <v>480</v>
      </c>
      <c r="E40" s="419">
        <v>787</v>
      </c>
      <c r="F40" s="419">
        <v>742</v>
      </c>
      <c r="G40" s="419">
        <v>866</v>
      </c>
      <c r="H40" s="419">
        <v>508</v>
      </c>
      <c r="I40" s="419">
        <v>1128</v>
      </c>
      <c r="J40" s="417">
        <v>1443</v>
      </c>
      <c r="K40" s="21"/>
      <c r="L40" s="414" t="s">
        <v>19</v>
      </c>
      <c r="M40" s="418"/>
      <c r="N40" s="418">
        <v>1</v>
      </c>
      <c r="O40" s="418">
        <v>5</v>
      </c>
      <c r="P40" s="419">
        <v>2</v>
      </c>
      <c r="Q40" s="419">
        <v>1</v>
      </c>
      <c r="R40" s="419">
        <v>1</v>
      </c>
      <c r="S40" s="419">
        <v>1</v>
      </c>
      <c r="T40" s="419">
        <v>1</v>
      </c>
      <c r="U40" s="428">
        <v>0</v>
      </c>
    </row>
    <row r="41" spans="1:21" s="147" customFormat="1" ht="13.5" customHeight="1">
      <c r="A41" s="392" t="s">
        <v>135</v>
      </c>
      <c r="B41" s="103">
        <v>30489</v>
      </c>
      <c r="C41" s="103"/>
      <c r="D41" s="103">
        <v>41991</v>
      </c>
      <c r="E41" s="103">
        <v>52941</v>
      </c>
      <c r="F41" s="103">
        <v>60143</v>
      </c>
      <c r="G41" s="103">
        <v>20968</v>
      </c>
      <c r="H41" s="103">
        <v>12561</v>
      </c>
      <c r="I41" s="103">
        <v>10273</v>
      </c>
      <c r="J41" s="396">
        <v>18025</v>
      </c>
      <c r="K41" s="15"/>
      <c r="L41" s="392" t="s">
        <v>255</v>
      </c>
      <c r="M41" s="104">
        <v>1</v>
      </c>
      <c r="N41" s="104"/>
      <c r="O41" s="104"/>
      <c r="P41" s="104">
        <v>4</v>
      </c>
      <c r="Q41" s="104">
        <v>4</v>
      </c>
      <c r="R41" s="104">
        <v>2</v>
      </c>
      <c r="S41" s="104">
        <v>2</v>
      </c>
      <c r="T41" s="104">
        <v>7</v>
      </c>
      <c r="U41" s="442">
        <v>9</v>
      </c>
    </row>
    <row r="42" spans="1:21" ht="13.5" customHeight="1">
      <c r="A42" s="414" t="s">
        <v>40</v>
      </c>
      <c r="B42" s="418">
        <v>815</v>
      </c>
      <c r="C42" s="418">
        <v>914</v>
      </c>
      <c r="D42" s="418">
        <v>898</v>
      </c>
      <c r="E42" s="419">
        <v>1102</v>
      </c>
      <c r="F42" s="419">
        <v>1086</v>
      </c>
      <c r="G42" s="419">
        <v>1345</v>
      </c>
      <c r="H42" s="419">
        <v>330</v>
      </c>
      <c r="I42" s="419">
        <v>566</v>
      </c>
      <c r="J42" s="417">
        <v>563</v>
      </c>
      <c r="K42" s="21"/>
      <c r="L42" s="414" t="s">
        <v>230</v>
      </c>
      <c r="M42" s="418">
        <v>110</v>
      </c>
      <c r="N42" s="418">
        <v>150</v>
      </c>
      <c r="O42" s="418">
        <v>227</v>
      </c>
      <c r="P42" s="419">
        <v>296</v>
      </c>
      <c r="Q42" s="419">
        <v>558</v>
      </c>
      <c r="R42" s="419">
        <v>287</v>
      </c>
      <c r="S42" s="419">
        <v>161</v>
      </c>
      <c r="T42" s="419">
        <v>177</v>
      </c>
      <c r="U42" s="428">
        <v>190</v>
      </c>
    </row>
    <row r="43" spans="1:21" s="147" customFormat="1" ht="13.5" customHeight="1">
      <c r="A43" s="392" t="s">
        <v>256</v>
      </c>
      <c r="B43" s="103"/>
      <c r="C43" s="103"/>
      <c r="D43" s="103">
        <v>44</v>
      </c>
      <c r="E43" s="103">
        <v>35</v>
      </c>
      <c r="F43" s="103">
        <v>46</v>
      </c>
      <c r="G43" s="103">
        <v>49</v>
      </c>
      <c r="H43" s="103">
        <v>30</v>
      </c>
      <c r="I43" s="103">
        <v>38</v>
      </c>
      <c r="J43" s="396">
        <v>44</v>
      </c>
      <c r="K43" s="15"/>
      <c r="L43" s="392" t="s">
        <v>277</v>
      </c>
      <c r="M43" s="104">
        <v>8</v>
      </c>
      <c r="N43" s="104">
        <v>5</v>
      </c>
      <c r="O43" s="104">
        <v>1</v>
      </c>
      <c r="P43" s="104">
        <v>7</v>
      </c>
      <c r="Q43" s="104">
        <v>19</v>
      </c>
      <c r="R43" s="104">
        <v>9</v>
      </c>
      <c r="S43" s="104">
        <v>20</v>
      </c>
      <c r="T43" s="104">
        <v>27</v>
      </c>
      <c r="U43" s="442">
        <v>26</v>
      </c>
    </row>
    <row r="44" spans="1:21" ht="13.5" customHeight="1">
      <c r="A44" s="414" t="s">
        <v>264</v>
      </c>
      <c r="B44" s="418">
        <v>906</v>
      </c>
      <c r="C44" s="418">
        <v>1080</v>
      </c>
      <c r="D44" s="418">
        <v>1428</v>
      </c>
      <c r="E44" s="419">
        <v>1802</v>
      </c>
      <c r="F44" s="419">
        <v>1282</v>
      </c>
      <c r="G44" s="419">
        <v>1741</v>
      </c>
      <c r="H44" s="419">
        <v>1403</v>
      </c>
      <c r="I44" s="419">
        <v>1805</v>
      </c>
      <c r="J44" s="417">
        <v>1721</v>
      </c>
      <c r="K44" s="21"/>
      <c r="L44" s="414" t="s">
        <v>166</v>
      </c>
      <c r="M44" s="419"/>
      <c r="N44" s="419"/>
      <c r="O44" s="419"/>
      <c r="P44" s="419"/>
      <c r="Q44" s="419"/>
      <c r="R44" s="419"/>
      <c r="S44" s="419"/>
      <c r="T44" s="419"/>
      <c r="U44" s="428">
        <v>0</v>
      </c>
    </row>
    <row r="45" spans="1:21" s="147" customFormat="1" ht="13.5" customHeight="1">
      <c r="A45" s="392" t="s">
        <v>145</v>
      </c>
      <c r="B45" s="103">
        <v>284</v>
      </c>
      <c r="C45" s="103">
        <v>495</v>
      </c>
      <c r="D45" s="103">
        <v>493</v>
      </c>
      <c r="E45" s="103">
        <v>1946</v>
      </c>
      <c r="F45" s="103">
        <v>741</v>
      </c>
      <c r="G45" s="103">
        <v>371</v>
      </c>
      <c r="H45" s="103">
        <v>2453</v>
      </c>
      <c r="I45" s="103">
        <v>4349</v>
      </c>
      <c r="J45" s="396">
        <v>4289</v>
      </c>
      <c r="K45" s="15"/>
      <c r="L45" s="392" t="s">
        <v>141</v>
      </c>
      <c r="M45" s="104"/>
      <c r="N45" s="104"/>
      <c r="O45" s="104"/>
      <c r="P45" s="104"/>
      <c r="Q45" s="104"/>
      <c r="R45" s="104"/>
      <c r="S45" s="104"/>
      <c r="T45" s="104"/>
      <c r="U45" s="442">
        <v>1</v>
      </c>
    </row>
    <row r="46" spans="1:21" ht="13.5" customHeight="1">
      <c r="A46" s="420" t="s">
        <v>155</v>
      </c>
      <c r="B46" s="418"/>
      <c r="C46" s="418"/>
      <c r="D46" s="418"/>
      <c r="E46" s="418"/>
      <c r="F46" s="418"/>
      <c r="G46" s="418"/>
      <c r="H46" s="418"/>
      <c r="I46" s="416">
        <v>1</v>
      </c>
      <c r="J46" s="417">
        <v>4</v>
      </c>
      <c r="K46" s="21"/>
      <c r="L46" s="414" t="s">
        <v>167</v>
      </c>
      <c r="M46" s="418">
        <v>1</v>
      </c>
      <c r="N46" s="418">
        <v>4</v>
      </c>
      <c r="O46" s="418">
        <v>3</v>
      </c>
      <c r="P46" s="419">
        <v>3</v>
      </c>
      <c r="Q46" s="419">
        <v>9</v>
      </c>
      <c r="R46" s="419">
        <v>10</v>
      </c>
      <c r="S46" s="419">
        <v>3</v>
      </c>
      <c r="T46" s="419">
        <v>10</v>
      </c>
      <c r="U46" s="428">
        <v>6</v>
      </c>
    </row>
    <row r="47" spans="1:21" s="147" customFormat="1" ht="13.5" customHeight="1">
      <c r="A47" s="392" t="s">
        <v>156</v>
      </c>
      <c r="B47" s="103"/>
      <c r="C47" s="103"/>
      <c r="D47" s="103">
        <v>1</v>
      </c>
      <c r="E47" s="104">
        <v>1</v>
      </c>
      <c r="F47" s="104">
        <v>24</v>
      </c>
      <c r="G47" s="104">
        <v>12</v>
      </c>
      <c r="H47" s="104">
        <v>23</v>
      </c>
      <c r="I47" s="104">
        <v>28</v>
      </c>
      <c r="J47" s="396">
        <v>2</v>
      </c>
      <c r="K47" s="15"/>
      <c r="L47" s="392" t="s">
        <v>231</v>
      </c>
      <c r="M47" s="104">
        <v>8</v>
      </c>
      <c r="N47" s="104">
        <v>11</v>
      </c>
      <c r="O47" s="104">
        <v>7</v>
      </c>
      <c r="P47" s="104">
        <v>4</v>
      </c>
      <c r="Q47" s="104">
        <v>5</v>
      </c>
      <c r="R47" s="104">
        <v>4</v>
      </c>
      <c r="S47" s="104">
        <v>5</v>
      </c>
      <c r="T47" s="104">
        <v>9</v>
      </c>
      <c r="U47" s="442">
        <v>5</v>
      </c>
    </row>
    <row r="48" spans="1:21" ht="13.5" customHeight="1">
      <c r="A48" s="414" t="s">
        <v>87</v>
      </c>
      <c r="B48" s="418"/>
      <c r="C48" s="418"/>
      <c r="D48" s="418"/>
      <c r="E48" s="418">
        <v>1</v>
      </c>
      <c r="F48" s="418">
        <v>1</v>
      </c>
      <c r="G48" s="418">
        <v>2</v>
      </c>
      <c r="H48" s="418">
        <v>1</v>
      </c>
      <c r="I48" s="418">
        <v>2</v>
      </c>
      <c r="J48" s="417">
        <v>2</v>
      </c>
      <c r="K48" s="21"/>
      <c r="L48" s="414" t="s">
        <v>232</v>
      </c>
      <c r="M48" s="418">
        <v>369</v>
      </c>
      <c r="N48" s="418">
        <v>452</v>
      </c>
      <c r="O48" s="418">
        <v>10</v>
      </c>
      <c r="P48" s="419">
        <v>811</v>
      </c>
      <c r="Q48" s="419">
        <v>628</v>
      </c>
      <c r="R48" s="419">
        <v>681</v>
      </c>
      <c r="S48" s="419">
        <v>302</v>
      </c>
      <c r="T48" s="419">
        <v>367</v>
      </c>
      <c r="U48" s="428">
        <v>392</v>
      </c>
    </row>
    <row r="49" spans="1:21" s="147" customFormat="1" ht="13.5" customHeight="1">
      <c r="A49" s="392" t="s">
        <v>191</v>
      </c>
      <c r="B49" s="103">
        <v>68</v>
      </c>
      <c r="C49" s="103">
        <v>58</v>
      </c>
      <c r="D49" s="103">
        <v>76</v>
      </c>
      <c r="E49" s="104">
        <v>106</v>
      </c>
      <c r="F49" s="104">
        <v>38</v>
      </c>
      <c r="G49" s="104">
        <v>31</v>
      </c>
      <c r="H49" s="104">
        <v>34</v>
      </c>
      <c r="I49" s="104">
        <v>70</v>
      </c>
      <c r="J49" s="396">
        <v>235</v>
      </c>
      <c r="K49" s="15"/>
      <c r="L49" s="103" t="s">
        <v>233</v>
      </c>
      <c r="M49" s="104"/>
      <c r="N49" s="104">
        <v>50</v>
      </c>
      <c r="O49" s="104">
        <v>74</v>
      </c>
      <c r="P49" s="104">
        <v>14</v>
      </c>
      <c r="Q49" s="104">
        <v>12</v>
      </c>
      <c r="R49" s="104">
        <v>58</v>
      </c>
      <c r="S49" s="104">
        <v>36</v>
      </c>
      <c r="T49" s="104">
        <v>46</v>
      </c>
      <c r="U49" s="442">
        <v>94</v>
      </c>
    </row>
    <row r="50" spans="1:21" ht="13.5" customHeight="1">
      <c r="A50" s="414" t="s">
        <v>284</v>
      </c>
      <c r="B50" s="418">
        <v>2</v>
      </c>
      <c r="C50" s="418">
        <v>2</v>
      </c>
      <c r="D50" s="418">
        <v>5</v>
      </c>
      <c r="E50" s="418">
        <v>4</v>
      </c>
      <c r="F50" s="418">
        <v>5</v>
      </c>
      <c r="G50" s="418">
        <v>21</v>
      </c>
      <c r="H50" s="418">
        <v>11</v>
      </c>
      <c r="I50" s="418">
        <v>20</v>
      </c>
      <c r="J50" s="417">
        <v>22</v>
      </c>
      <c r="K50" s="21"/>
      <c r="L50" s="418" t="s">
        <v>20</v>
      </c>
      <c r="M50" s="418"/>
      <c r="N50" s="418"/>
      <c r="O50" s="418"/>
      <c r="P50" s="419"/>
      <c r="Q50" s="419">
        <v>1</v>
      </c>
      <c r="R50" s="419">
        <v>2</v>
      </c>
      <c r="S50" s="419">
        <v>1</v>
      </c>
      <c r="T50" s="419">
        <v>6</v>
      </c>
      <c r="U50" s="428">
        <v>19</v>
      </c>
    </row>
    <row r="51" spans="1:21" s="147" customFormat="1" ht="13.5" customHeight="1">
      <c r="A51" s="392" t="s">
        <v>219</v>
      </c>
      <c r="B51" s="103"/>
      <c r="C51" s="103"/>
      <c r="D51" s="103">
        <v>297</v>
      </c>
      <c r="E51" s="104">
        <v>392</v>
      </c>
      <c r="F51" s="104">
        <v>448</v>
      </c>
      <c r="G51" s="104">
        <v>598</v>
      </c>
      <c r="H51" s="104">
        <v>561</v>
      </c>
      <c r="I51" s="104">
        <v>762</v>
      </c>
      <c r="J51" s="396">
        <v>707</v>
      </c>
      <c r="K51" s="15"/>
      <c r="L51" s="103" t="s">
        <v>168</v>
      </c>
      <c r="M51" s="104">
        <v>1</v>
      </c>
      <c r="N51" s="104">
        <v>1</v>
      </c>
      <c r="O51" s="104"/>
      <c r="P51" s="104"/>
      <c r="Q51" s="104"/>
      <c r="R51" s="104">
        <v>10</v>
      </c>
      <c r="S51" s="104">
        <v>0</v>
      </c>
      <c r="T51" s="104">
        <v>1</v>
      </c>
      <c r="U51" s="442">
        <v>2</v>
      </c>
    </row>
    <row r="52" spans="1:21" ht="13.5" customHeight="1">
      <c r="A52" s="414" t="s">
        <v>112</v>
      </c>
      <c r="B52" s="418">
        <v>9</v>
      </c>
      <c r="C52" s="418">
        <v>16</v>
      </c>
      <c r="D52" s="418">
        <v>34</v>
      </c>
      <c r="E52" s="418">
        <v>2</v>
      </c>
      <c r="F52" s="418">
        <v>1</v>
      </c>
      <c r="G52" s="418">
        <v>3</v>
      </c>
      <c r="H52" s="418">
        <v>18</v>
      </c>
      <c r="I52" s="418">
        <v>8</v>
      </c>
      <c r="J52" s="417">
        <v>10</v>
      </c>
      <c r="K52" s="21"/>
      <c r="L52" s="418" t="s">
        <v>91</v>
      </c>
      <c r="M52" s="418">
        <v>667</v>
      </c>
      <c r="N52" s="418">
        <v>251</v>
      </c>
      <c r="O52" s="418">
        <v>1100</v>
      </c>
      <c r="P52" s="419">
        <v>1321</v>
      </c>
      <c r="Q52" s="419">
        <v>1660</v>
      </c>
      <c r="R52" s="419">
        <v>1711</v>
      </c>
      <c r="S52" s="419">
        <v>2041</v>
      </c>
      <c r="T52" s="419">
        <v>2182</v>
      </c>
      <c r="U52" s="428">
        <v>2609</v>
      </c>
    </row>
    <row r="53" spans="1:21" s="147" customFormat="1" ht="13.5" customHeight="1">
      <c r="A53" s="392" t="s">
        <v>220</v>
      </c>
      <c r="B53" s="103">
        <v>31</v>
      </c>
      <c r="C53" s="103">
        <v>7</v>
      </c>
      <c r="D53" s="103">
        <v>28</v>
      </c>
      <c r="E53" s="104">
        <v>105</v>
      </c>
      <c r="F53" s="104">
        <v>103</v>
      </c>
      <c r="G53" s="104">
        <v>11</v>
      </c>
      <c r="H53" s="104">
        <v>19</v>
      </c>
      <c r="I53" s="104">
        <v>7</v>
      </c>
      <c r="J53" s="396">
        <v>20</v>
      </c>
      <c r="K53" s="15"/>
      <c r="L53" s="103" t="s">
        <v>269</v>
      </c>
      <c r="M53" s="104">
        <v>2</v>
      </c>
      <c r="N53" s="104">
        <v>3</v>
      </c>
      <c r="O53" s="104">
        <v>9</v>
      </c>
      <c r="P53" s="104">
        <v>6</v>
      </c>
      <c r="Q53" s="104">
        <v>6</v>
      </c>
      <c r="R53" s="104">
        <v>5</v>
      </c>
      <c r="S53" s="104">
        <v>1</v>
      </c>
      <c r="T53" s="104">
        <v>3</v>
      </c>
      <c r="U53" s="442">
        <v>9</v>
      </c>
    </row>
    <row r="54" spans="1:21" ht="13.5" customHeight="1">
      <c r="A54" s="414" t="s">
        <v>146</v>
      </c>
      <c r="B54" s="418">
        <v>1179</v>
      </c>
      <c r="C54" s="418">
        <v>3146</v>
      </c>
      <c r="D54" s="418">
        <v>2610</v>
      </c>
      <c r="E54" s="418">
        <v>3450</v>
      </c>
      <c r="F54" s="418">
        <v>3288</v>
      </c>
      <c r="G54" s="418">
        <v>4172</v>
      </c>
      <c r="H54" s="418">
        <v>3834</v>
      </c>
      <c r="I54" s="418">
        <v>5921</v>
      </c>
      <c r="J54" s="417">
        <v>4446</v>
      </c>
      <c r="K54" s="21"/>
      <c r="L54" s="418" t="s">
        <v>21</v>
      </c>
      <c r="M54" s="418"/>
      <c r="N54" s="418"/>
      <c r="O54" s="418"/>
      <c r="P54" s="419"/>
      <c r="Q54" s="419"/>
      <c r="R54" s="419">
        <v>6</v>
      </c>
      <c r="S54" s="419">
        <v>6</v>
      </c>
      <c r="T54" s="419">
        <v>11</v>
      </c>
      <c r="U54" s="428">
        <v>12</v>
      </c>
    </row>
    <row r="55" spans="1:21" s="147" customFormat="1" ht="13.5" customHeight="1">
      <c r="A55" s="392" t="s">
        <v>221</v>
      </c>
      <c r="B55" s="103">
        <v>494</v>
      </c>
      <c r="C55" s="103">
        <v>644</v>
      </c>
      <c r="D55" s="103">
        <v>782</v>
      </c>
      <c r="E55" s="104">
        <v>1875</v>
      </c>
      <c r="F55" s="104">
        <v>1967</v>
      </c>
      <c r="G55" s="104">
        <v>1886</v>
      </c>
      <c r="H55" s="104">
        <v>1865</v>
      </c>
      <c r="I55" s="104">
        <v>953</v>
      </c>
      <c r="J55" s="396">
        <v>994</v>
      </c>
      <c r="K55" s="15"/>
      <c r="L55" s="103" t="s">
        <v>113</v>
      </c>
      <c r="M55" s="104">
        <v>6</v>
      </c>
      <c r="N55" s="104">
        <v>8</v>
      </c>
      <c r="O55" s="104">
        <v>10</v>
      </c>
      <c r="P55" s="104">
        <v>15</v>
      </c>
      <c r="Q55" s="104">
        <v>16</v>
      </c>
      <c r="R55" s="104">
        <v>23</v>
      </c>
      <c r="S55" s="104">
        <v>21</v>
      </c>
      <c r="T55" s="104">
        <v>25</v>
      </c>
      <c r="U55" s="442">
        <v>33</v>
      </c>
    </row>
    <row r="56" spans="1:21" ht="13.5" customHeight="1">
      <c r="A56" s="414" t="s">
        <v>158</v>
      </c>
      <c r="B56" s="418"/>
      <c r="C56" s="418"/>
      <c r="D56" s="418"/>
      <c r="E56" s="419"/>
      <c r="F56" s="419"/>
      <c r="G56" s="419"/>
      <c r="H56" s="419"/>
      <c r="I56" s="419"/>
      <c r="J56" s="417">
        <v>5</v>
      </c>
      <c r="K56" s="21"/>
      <c r="L56" s="418" t="s">
        <v>169</v>
      </c>
      <c r="M56" s="418"/>
      <c r="N56" s="418">
        <v>4</v>
      </c>
      <c r="O56" s="418"/>
      <c r="P56" s="419"/>
      <c r="Q56" s="419"/>
      <c r="R56" s="419">
        <v>2</v>
      </c>
      <c r="S56" s="419">
        <v>2</v>
      </c>
      <c r="T56" s="419">
        <v>2</v>
      </c>
      <c r="U56" s="428">
        <v>22</v>
      </c>
    </row>
    <row r="57" spans="1:21" s="147" customFormat="1" ht="13.5" customHeight="1">
      <c r="A57" s="392" t="s">
        <v>29</v>
      </c>
      <c r="B57" s="103"/>
      <c r="C57" s="103">
        <v>3</v>
      </c>
      <c r="D57" s="103">
        <v>13</v>
      </c>
      <c r="E57" s="103"/>
      <c r="F57" s="103"/>
      <c r="G57" s="103">
        <v>1</v>
      </c>
      <c r="H57" s="103">
        <v>1</v>
      </c>
      <c r="I57" s="103"/>
      <c r="J57" s="396">
        <v>0</v>
      </c>
      <c r="K57" s="15"/>
      <c r="L57" s="103" t="s">
        <v>88</v>
      </c>
      <c r="M57" s="104"/>
      <c r="N57" s="104"/>
      <c r="O57" s="104"/>
      <c r="P57" s="104">
        <v>4</v>
      </c>
      <c r="Q57" s="104">
        <v>4</v>
      </c>
      <c r="R57" s="104">
        <v>2</v>
      </c>
      <c r="S57" s="104">
        <v>14</v>
      </c>
      <c r="T57" s="104">
        <v>21</v>
      </c>
      <c r="U57" s="442">
        <v>10</v>
      </c>
    </row>
    <row r="58" spans="1:21" ht="13.5" customHeight="1">
      <c r="A58" s="414" t="s">
        <v>192</v>
      </c>
      <c r="B58" s="418">
        <v>21</v>
      </c>
      <c r="C58" s="418">
        <v>13</v>
      </c>
      <c r="D58" s="418">
        <v>33</v>
      </c>
      <c r="E58" s="419">
        <v>54</v>
      </c>
      <c r="F58" s="419">
        <v>77</v>
      </c>
      <c r="G58" s="419">
        <v>36</v>
      </c>
      <c r="H58" s="419">
        <v>48</v>
      </c>
      <c r="I58" s="419">
        <v>54</v>
      </c>
      <c r="J58" s="417">
        <v>59</v>
      </c>
      <c r="K58" s="21"/>
      <c r="L58" s="418" t="s">
        <v>33</v>
      </c>
      <c r="M58" s="418">
        <v>411</v>
      </c>
      <c r="N58" s="418">
        <v>559</v>
      </c>
      <c r="O58" s="418">
        <v>504</v>
      </c>
      <c r="P58" s="419">
        <v>578</v>
      </c>
      <c r="Q58" s="419">
        <v>756</v>
      </c>
      <c r="R58" s="419">
        <v>1226</v>
      </c>
      <c r="S58" s="419">
        <v>1141</v>
      </c>
      <c r="T58" s="419">
        <v>1147</v>
      </c>
      <c r="U58" s="428">
        <v>1253</v>
      </c>
    </row>
    <row r="59" spans="1:21" s="147" customFormat="1" ht="13.5" customHeight="1">
      <c r="A59" s="392" t="s">
        <v>193</v>
      </c>
      <c r="B59" s="103">
        <v>33</v>
      </c>
      <c r="C59" s="103">
        <v>102</v>
      </c>
      <c r="D59" s="103">
        <v>121</v>
      </c>
      <c r="E59" s="103">
        <v>151</v>
      </c>
      <c r="F59" s="103">
        <v>58</v>
      </c>
      <c r="G59" s="103">
        <v>57</v>
      </c>
      <c r="H59" s="103">
        <v>183</v>
      </c>
      <c r="I59" s="103">
        <v>198</v>
      </c>
      <c r="J59" s="396">
        <v>353</v>
      </c>
      <c r="K59" s="15"/>
      <c r="L59" s="104" t="s">
        <v>257</v>
      </c>
      <c r="M59" s="104"/>
      <c r="N59" s="104"/>
      <c r="O59" s="104"/>
      <c r="P59" s="104"/>
      <c r="Q59" s="104"/>
      <c r="R59" s="104"/>
      <c r="S59" s="104">
        <v>5</v>
      </c>
      <c r="T59" s="104"/>
      <c r="U59" s="442">
        <v>0</v>
      </c>
    </row>
    <row r="60" spans="1:21" ht="13.5" customHeight="1">
      <c r="A60" s="414" t="s">
        <v>159</v>
      </c>
      <c r="B60" s="418">
        <v>217</v>
      </c>
      <c r="C60" s="418">
        <v>280</v>
      </c>
      <c r="D60" s="418">
        <v>244</v>
      </c>
      <c r="E60" s="419">
        <v>325</v>
      </c>
      <c r="F60" s="419">
        <v>334</v>
      </c>
      <c r="G60" s="419">
        <v>648</v>
      </c>
      <c r="H60" s="419">
        <v>869</v>
      </c>
      <c r="I60" s="419">
        <v>476</v>
      </c>
      <c r="J60" s="417">
        <v>582</v>
      </c>
      <c r="K60" s="21"/>
      <c r="L60" s="418" t="s">
        <v>234</v>
      </c>
      <c r="M60" s="418"/>
      <c r="N60" s="418"/>
      <c r="O60" s="418"/>
      <c r="P60" s="419">
        <v>3</v>
      </c>
      <c r="Q60" s="419">
        <v>3</v>
      </c>
      <c r="R60" s="419">
        <v>8</v>
      </c>
      <c r="S60" s="419">
        <v>5</v>
      </c>
      <c r="T60" s="419">
        <v>39</v>
      </c>
      <c r="U60" s="428">
        <v>24</v>
      </c>
    </row>
    <row r="61" spans="1:21" s="147" customFormat="1" ht="13.5" customHeight="1">
      <c r="A61" s="392" t="s">
        <v>194</v>
      </c>
      <c r="B61" s="103">
        <v>10</v>
      </c>
      <c r="C61" s="103">
        <v>10</v>
      </c>
      <c r="D61" s="103">
        <v>9</v>
      </c>
      <c r="E61" s="103">
        <v>13</v>
      </c>
      <c r="F61" s="103">
        <v>23</v>
      </c>
      <c r="G61" s="103">
        <v>32</v>
      </c>
      <c r="H61" s="103">
        <v>20</v>
      </c>
      <c r="I61" s="103">
        <v>42</v>
      </c>
      <c r="J61" s="396">
        <v>36</v>
      </c>
      <c r="K61" s="15"/>
      <c r="L61" s="103" t="s">
        <v>235</v>
      </c>
      <c r="M61" s="104"/>
      <c r="N61" s="104">
        <v>4</v>
      </c>
      <c r="O61" s="104">
        <v>4</v>
      </c>
      <c r="P61" s="104">
        <v>5</v>
      </c>
      <c r="Q61" s="104">
        <v>8</v>
      </c>
      <c r="R61" s="104">
        <v>55</v>
      </c>
      <c r="S61" s="104">
        <v>46</v>
      </c>
      <c r="T61" s="104">
        <v>53</v>
      </c>
      <c r="U61" s="442">
        <v>54</v>
      </c>
    </row>
    <row r="62" spans="1:21" ht="13.5" customHeight="1">
      <c r="A62" s="414" t="s">
        <v>160</v>
      </c>
      <c r="B62" s="418"/>
      <c r="C62" s="418"/>
      <c r="D62" s="418"/>
      <c r="E62" s="418"/>
      <c r="F62" s="418"/>
      <c r="G62" s="418"/>
      <c r="H62" s="418"/>
      <c r="I62" s="418"/>
      <c r="J62" s="417">
        <v>0</v>
      </c>
      <c r="K62" s="21"/>
      <c r="L62" s="418" t="s">
        <v>258</v>
      </c>
      <c r="M62" s="418"/>
      <c r="N62" s="418"/>
      <c r="O62" s="418">
        <v>2</v>
      </c>
      <c r="P62" s="419">
        <v>1</v>
      </c>
      <c r="Q62" s="419"/>
      <c r="R62" s="419">
        <v>2</v>
      </c>
      <c r="S62" s="419">
        <v>2</v>
      </c>
      <c r="T62" s="419">
        <v>6</v>
      </c>
      <c r="U62" s="428">
        <v>6</v>
      </c>
    </row>
    <row r="63" spans="1:21" s="147" customFormat="1" ht="13.5" customHeight="1">
      <c r="A63" s="392" t="s">
        <v>161</v>
      </c>
      <c r="B63" s="103"/>
      <c r="C63" s="103"/>
      <c r="D63" s="103"/>
      <c r="E63" s="103"/>
      <c r="F63" s="103"/>
      <c r="G63" s="103"/>
      <c r="H63" s="103"/>
      <c r="I63" s="103"/>
      <c r="J63" s="396">
        <v>1</v>
      </c>
      <c r="K63" s="15"/>
      <c r="L63" s="103" t="s">
        <v>35</v>
      </c>
      <c r="M63" s="104">
        <v>4</v>
      </c>
      <c r="N63" s="104">
        <v>11</v>
      </c>
      <c r="O63" s="104">
        <v>11</v>
      </c>
      <c r="P63" s="104">
        <v>6</v>
      </c>
      <c r="Q63" s="104">
        <v>2</v>
      </c>
      <c r="R63" s="104">
        <v>4</v>
      </c>
      <c r="S63" s="104">
        <v>10</v>
      </c>
      <c r="T63" s="104">
        <v>14</v>
      </c>
      <c r="U63" s="442">
        <v>14</v>
      </c>
    </row>
    <row r="64" spans="1:21" ht="13.5" customHeight="1" thickBot="1">
      <c r="A64" s="414" t="s">
        <v>222</v>
      </c>
      <c r="B64" s="418">
        <v>35</v>
      </c>
      <c r="C64" s="418">
        <v>251</v>
      </c>
      <c r="D64" s="418">
        <v>255</v>
      </c>
      <c r="E64" s="419">
        <v>293</v>
      </c>
      <c r="F64" s="419">
        <v>678</v>
      </c>
      <c r="G64" s="419">
        <v>117</v>
      </c>
      <c r="H64" s="419">
        <v>294</v>
      </c>
      <c r="I64" s="419">
        <v>591</v>
      </c>
      <c r="J64" s="417">
        <v>647</v>
      </c>
      <c r="K64" s="15"/>
      <c r="L64" s="422" t="s">
        <v>170</v>
      </c>
      <c r="M64" s="422">
        <v>25</v>
      </c>
      <c r="N64" s="422">
        <v>43</v>
      </c>
      <c r="O64" s="422">
        <v>44</v>
      </c>
      <c r="P64" s="423">
        <v>48</v>
      </c>
      <c r="Q64" s="423">
        <v>16</v>
      </c>
      <c r="R64" s="423">
        <v>90</v>
      </c>
      <c r="S64" s="423">
        <v>131</v>
      </c>
      <c r="T64" s="423">
        <v>170</v>
      </c>
      <c r="U64" s="429">
        <v>196</v>
      </c>
    </row>
    <row r="65" spans="1:21" s="147" customFormat="1" ht="13.5" customHeight="1">
      <c r="A65" s="392" t="s">
        <v>17</v>
      </c>
      <c r="B65" s="103"/>
      <c r="C65" s="103"/>
      <c r="D65" s="103"/>
      <c r="E65" s="103"/>
      <c r="F65" s="103"/>
      <c r="G65" s="103">
        <v>2</v>
      </c>
      <c r="H65" s="103">
        <v>2</v>
      </c>
      <c r="I65" s="103">
        <v>4</v>
      </c>
      <c r="J65" s="396">
        <v>3</v>
      </c>
      <c r="K65" s="15"/>
      <c r="L65" s="395"/>
      <c r="M65" s="395"/>
      <c r="N65" s="395"/>
      <c r="O65" s="395"/>
      <c r="P65" s="443"/>
      <c r="Q65" s="443"/>
      <c r="R65" s="443"/>
      <c r="S65" s="443"/>
      <c r="T65" s="443"/>
      <c r="U65" s="443"/>
    </row>
    <row r="66" spans="1:21" ht="13.5" customHeight="1" thickBot="1">
      <c r="A66" s="421" t="s">
        <v>251</v>
      </c>
      <c r="B66" s="422"/>
      <c r="C66" s="422">
        <v>2</v>
      </c>
      <c r="D66" s="422">
        <v>3</v>
      </c>
      <c r="E66" s="423">
        <v>3</v>
      </c>
      <c r="F66" s="423">
        <v>2</v>
      </c>
      <c r="G66" s="423">
        <v>3</v>
      </c>
      <c r="H66" s="423">
        <v>3</v>
      </c>
      <c r="I66" s="423">
        <v>4</v>
      </c>
      <c r="J66" s="424">
        <v>13</v>
      </c>
      <c r="K66" s="15"/>
      <c r="L66" s="395"/>
      <c r="M66" s="400"/>
      <c r="N66" s="400"/>
      <c r="O66" s="400"/>
      <c r="P66" s="146"/>
      <c r="Q66" s="146"/>
      <c r="R66" s="146"/>
      <c r="S66" s="146"/>
      <c r="T66" s="146"/>
      <c r="U66" s="146"/>
    </row>
    <row r="67" spans="1:21" ht="14.25" thickBot="1">
      <c r="A67" s="21"/>
      <c r="B67" s="21"/>
      <c r="C67" s="21"/>
      <c r="D67" s="21"/>
      <c r="E67" s="21"/>
      <c r="F67" s="21"/>
      <c r="G67" s="21"/>
      <c r="H67" s="21"/>
      <c r="I67" s="21"/>
      <c r="J67" s="43"/>
      <c r="K67" s="15"/>
      <c r="L67" s="21"/>
      <c r="M67" s="21"/>
      <c r="N67" s="21"/>
      <c r="O67" s="21"/>
      <c r="P67" s="21"/>
      <c r="Q67" s="21"/>
      <c r="R67" s="21"/>
      <c r="S67" s="21"/>
      <c r="T67" s="401"/>
      <c r="U67" s="146"/>
    </row>
    <row r="68" spans="1:21" ht="17.25">
      <c r="A68" s="407" t="s">
        <v>14</v>
      </c>
      <c r="B68" s="403">
        <v>2007</v>
      </c>
      <c r="C68" s="403">
        <v>2008</v>
      </c>
      <c r="D68" s="403">
        <v>2009</v>
      </c>
      <c r="E68" s="404">
        <v>2010</v>
      </c>
      <c r="F68" s="404">
        <v>2011</v>
      </c>
      <c r="G68" s="404">
        <v>2012</v>
      </c>
      <c r="H68" s="405">
        <v>2013</v>
      </c>
      <c r="I68" s="405">
        <v>2014</v>
      </c>
      <c r="J68" s="406">
        <v>2015</v>
      </c>
      <c r="K68" s="15"/>
      <c r="L68" s="407" t="s">
        <v>14</v>
      </c>
      <c r="M68" s="403">
        <v>2007</v>
      </c>
      <c r="N68" s="403">
        <v>2008</v>
      </c>
      <c r="O68" s="403">
        <v>2009</v>
      </c>
      <c r="P68" s="404">
        <v>2010</v>
      </c>
      <c r="Q68" s="404">
        <v>2011</v>
      </c>
      <c r="R68" s="404">
        <v>2012</v>
      </c>
      <c r="S68" s="405">
        <v>2013</v>
      </c>
      <c r="T68" s="405">
        <v>2014</v>
      </c>
      <c r="U68" s="406">
        <v>2015</v>
      </c>
    </row>
    <row r="69" spans="1:21" ht="14.25" thickBot="1">
      <c r="A69" s="397" t="s">
        <v>2</v>
      </c>
      <c r="B69" s="398">
        <f>B5</f>
        <v>64172</v>
      </c>
      <c r="C69" s="398">
        <f>C5</f>
        <v>62118</v>
      </c>
      <c r="D69" s="398">
        <f>D5</f>
        <v>161795</v>
      </c>
      <c r="E69" s="398">
        <f>E5</f>
        <v>205209</v>
      </c>
      <c r="F69" s="398">
        <f>F5</f>
        <v>365341</v>
      </c>
      <c r="G69" s="398">
        <v>336827</v>
      </c>
      <c r="H69" s="398">
        <f>H5</f>
        <v>206538</v>
      </c>
      <c r="I69" s="398">
        <f>I5</f>
        <v>234964</v>
      </c>
      <c r="J69" s="399">
        <f>J5</f>
        <v>100648</v>
      </c>
      <c r="K69" s="15"/>
      <c r="L69" s="397" t="s">
        <v>2</v>
      </c>
      <c r="M69" s="398">
        <f>B5</f>
        <v>64172</v>
      </c>
      <c r="N69" s="398">
        <f>C5</f>
        <v>62118</v>
      </c>
      <c r="O69" s="398">
        <f>D5</f>
        <v>161795</v>
      </c>
      <c r="P69" s="398">
        <f>E5</f>
        <v>205209</v>
      </c>
      <c r="Q69" s="398">
        <v>365341</v>
      </c>
      <c r="R69" s="398">
        <v>336827</v>
      </c>
      <c r="S69" s="398">
        <f>H5</f>
        <v>206538</v>
      </c>
      <c r="T69" s="398">
        <f>I5</f>
        <v>234964</v>
      </c>
      <c r="U69" s="399">
        <f>J5</f>
        <v>100648</v>
      </c>
    </row>
    <row r="70" spans="1:21" ht="13.5" customHeight="1">
      <c r="A70" s="425" t="s">
        <v>171</v>
      </c>
      <c r="B70" s="430"/>
      <c r="C70" s="430"/>
      <c r="D70" s="430">
        <v>2</v>
      </c>
      <c r="E70" s="412"/>
      <c r="F70" s="412">
        <v>1</v>
      </c>
      <c r="G70" s="412">
        <v>20</v>
      </c>
      <c r="H70" s="412">
        <v>3</v>
      </c>
      <c r="I70" s="412">
        <v>7</v>
      </c>
      <c r="J70" s="434">
        <v>10</v>
      </c>
      <c r="K70" s="15"/>
      <c r="L70" s="425" t="s">
        <v>179</v>
      </c>
      <c r="M70" s="430">
        <v>65</v>
      </c>
      <c r="N70" s="430"/>
      <c r="O70" s="430">
        <v>146</v>
      </c>
      <c r="P70" s="412">
        <v>36</v>
      </c>
      <c r="Q70" s="412">
        <v>32</v>
      </c>
      <c r="R70" s="412">
        <v>109</v>
      </c>
      <c r="S70" s="412">
        <v>136</v>
      </c>
      <c r="T70" s="412">
        <v>129</v>
      </c>
      <c r="U70" s="427">
        <v>171</v>
      </c>
    </row>
    <row r="71" spans="1:21" s="147" customFormat="1" ht="13.5" customHeight="1">
      <c r="A71" s="103" t="s">
        <v>259</v>
      </c>
      <c r="B71" s="103">
        <v>1</v>
      </c>
      <c r="C71" s="103"/>
      <c r="D71" s="103">
        <v>7</v>
      </c>
      <c r="E71" s="104">
        <v>3</v>
      </c>
      <c r="F71" s="104">
        <v>4</v>
      </c>
      <c r="G71" s="104">
        <v>3</v>
      </c>
      <c r="H71" s="104">
        <v>2</v>
      </c>
      <c r="I71" s="104">
        <v>7</v>
      </c>
      <c r="J71" s="396">
        <v>11</v>
      </c>
      <c r="K71" s="15"/>
      <c r="L71" s="103" t="s">
        <v>149</v>
      </c>
      <c r="M71" s="39">
        <v>422</v>
      </c>
      <c r="N71" s="39">
        <v>559</v>
      </c>
      <c r="O71" s="39">
        <v>862</v>
      </c>
      <c r="P71" s="55">
        <v>474</v>
      </c>
      <c r="Q71" s="55">
        <v>1122</v>
      </c>
      <c r="R71" s="55">
        <v>996</v>
      </c>
      <c r="S71" s="55">
        <v>1251</v>
      </c>
      <c r="T71" s="55">
        <v>1750</v>
      </c>
      <c r="U71" s="442">
        <v>1634</v>
      </c>
    </row>
    <row r="72" spans="1:21" ht="13.5" customHeight="1">
      <c r="A72" s="418" t="s">
        <v>172</v>
      </c>
      <c r="B72" s="418">
        <v>10</v>
      </c>
      <c r="C72" s="418">
        <v>14</v>
      </c>
      <c r="D72" s="418">
        <v>4</v>
      </c>
      <c r="E72" s="419">
        <v>16</v>
      </c>
      <c r="F72" s="419">
        <v>14</v>
      </c>
      <c r="G72" s="419">
        <v>12</v>
      </c>
      <c r="H72" s="419">
        <v>12</v>
      </c>
      <c r="I72" s="419">
        <v>15</v>
      </c>
      <c r="J72" s="417">
        <v>17</v>
      </c>
      <c r="K72" s="15"/>
      <c r="L72" s="418" t="s">
        <v>26</v>
      </c>
      <c r="M72" s="415">
        <v>2</v>
      </c>
      <c r="N72" s="415">
        <v>1</v>
      </c>
      <c r="O72" s="415">
        <v>1</v>
      </c>
      <c r="P72" s="416"/>
      <c r="Q72" s="416"/>
      <c r="R72" s="416">
        <v>0</v>
      </c>
      <c r="S72" s="416">
        <v>0</v>
      </c>
      <c r="T72" s="416">
        <v>1</v>
      </c>
      <c r="U72" s="428">
        <v>1</v>
      </c>
    </row>
    <row r="73" spans="1:21" s="147" customFormat="1" ht="13.5" customHeight="1">
      <c r="A73" s="103" t="s">
        <v>115</v>
      </c>
      <c r="B73" s="103">
        <v>5</v>
      </c>
      <c r="C73" s="103">
        <v>4</v>
      </c>
      <c r="D73" s="103">
        <v>9</v>
      </c>
      <c r="E73" s="104">
        <v>9</v>
      </c>
      <c r="F73" s="104">
        <v>13</v>
      </c>
      <c r="G73" s="104">
        <v>10</v>
      </c>
      <c r="H73" s="104">
        <v>1</v>
      </c>
      <c r="I73" s="104">
        <v>11</v>
      </c>
      <c r="J73" s="396">
        <v>15</v>
      </c>
      <c r="K73" s="15"/>
      <c r="L73" s="103" t="s">
        <v>266</v>
      </c>
      <c r="M73" s="39"/>
      <c r="N73" s="39"/>
      <c r="O73" s="39"/>
      <c r="P73" s="55"/>
      <c r="Q73" s="55"/>
      <c r="R73" s="55"/>
      <c r="S73" s="55"/>
      <c r="T73" s="55"/>
      <c r="U73" s="442">
        <v>0</v>
      </c>
    </row>
    <row r="74" spans="1:21" ht="13.5" customHeight="1">
      <c r="A74" s="418" t="s">
        <v>236</v>
      </c>
      <c r="B74" s="418"/>
      <c r="C74" s="418">
        <v>721</v>
      </c>
      <c r="D74" s="418">
        <v>2416</v>
      </c>
      <c r="E74" s="419">
        <v>821</v>
      </c>
      <c r="F74" s="419">
        <v>1486</v>
      </c>
      <c r="G74" s="419">
        <v>1233</v>
      </c>
      <c r="H74" s="419">
        <v>1183</v>
      </c>
      <c r="I74" s="419">
        <v>1733</v>
      </c>
      <c r="J74" s="417">
        <v>1694</v>
      </c>
      <c r="K74" s="15"/>
      <c r="L74" s="418" t="s">
        <v>110</v>
      </c>
      <c r="M74" s="415"/>
      <c r="N74" s="415"/>
      <c r="O74" s="415"/>
      <c r="P74" s="416"/>
      <c r="Q74" s="416">
        <v>8</v>
      </c>
      <c r="R74" s="416">
        <v>14</v>
      </c>
      <c r="S74" s="416">
        <v>14</v>
      </c>
      <c r="T74" s="416">
        <v>6</v>
      </c>
      <c r="U74" s="428">
        <v>6</v>
      </c>
    </row>
    <row r="75" spans="1:21" s="147" customFormat="1" ht="13.5" customHeight="1">
      <c r="A75" s="103" t="s">
        <v>201</v>
      </c>
      <c r="B75" s="103">
        <v>3</v>
      </c>
      <c r="C75" s="103">
        <v>3</v>
      </c>
      <c r="D75" s="103">
        <v>6</v>
      </c>
      <c r="E75" s="104">
        <v>4</v>
      </c>
      <c r="F75" s="104">
        <v>4</v>
      </c>
      <c r="G75" s="104">
        <v>7</v>
      </c>
      <c r="H75" s="104">
        <v>6</v>
      </c>
      <c r="I75" s="104">
        <v>1</v>
      </c>
      <c r="J75" s="396">
        <v>2</v>
      </c>
      <c r="K75" s="15"/>
      <c r="L75" s="103" t="s">
        <v>246</v>
      </c>
      <c r="M75" s="39"/>
      <c r="N75" s="39"/>
      <c r="O75" s="39">
        <v>117</v>
      </c>
      <c r="P75" s="55">
        <v>111</v>
      </c>
      <c r="Q75" s="55">
        <v>79</v>
      </c>
      <c r="R75" s="55">
        <v>131</v>
      </c>
      <c r="S75" s="55">
        <v>205</v>
      </c>
      <c r="T75" s="55">
        <v>193</v>
      </c>
      <c r="U75" s="442">
        <v>134</v>
      </c>
    </row>
    <row r="76" spans="1:21" ht="13.5" customHeight="1">
      <c r="A76" s="418" t="s">
        <v>103</v>
      </c>
      <c r="B76" s="418"/>
      <c r="C76" s="418">
        <v>288</v>
      </c>
      <c r="D76" s="418">
        <v>322</v>
      </c>
      <c r="E76" s="419">
        <v>97</v>
      </c>
      <c r="F76" s="419">
        <v>86</v>
      </c>
      <c r="G76" s="419">
        <v>109</v>
      </c>
      <c r="H76" s="419">
        <v>261</v>
      </c>
      <c r="I76" s="419">
        <v>262</v>
      </c>
      <c r="J76" s="417">
        <v>345</v>
      </c>
      <c r="K76" s="15"/>
      <c r="L76" s="418" t="s">
        <v>282</v>
      </c>
      <c r="M76" s="415">
        <v>144</v>
      </c>
      <c r="N76" s="415">
        <v>617</v>
      </c>
      <c r="O76" s="415">
        <v>250</v>
      </c>
      <c r="P76" s="416">
        <v>320</v>
      </c>
      <c r="Q76" s="416">
        <v>445</v>
      </c>
      <c r="R76" s="416">
        <v>704</v>
      </c>
      <c r="S76" s="416">
        <v>542</v>
      </c>
      <c r="T76" s="416">
        <v>833</v>
      </c>
      <c r="U76" s="428">
        <v>1520</v>
      </c>
    </row>
    <row r="77" spans="1:21" s="147" customFormat="1" ht="13.5" customHeight="1">
      <c r="A77" s="103" t="s">
        <v>202</v>
      </c>
      <c r="B77" s="103">
        <v>1</v>
      </c>
      <c r="C77" s="103">
        <v>3</v>
      </c>
      <c r="D77" s="103">
        <v>3</v>
      </c>
      <c r="E77" s="104">
        <v>5</v>
      </c>
      <c r="F77" s="104">
        <v>11</v>
      </c>
      <c r="G77" s="104">
        <v>8</v>
      </c>
      <c r="H77" s="104">
        <v>10</v>
      </c>
      <c r="I77" s="104">
        <v>9</v>
      </c>
      <c r="J77" s="396">
        <v>15</v>
      </c>
      <c r="K77" s="15"/>
      <c r="L77" s="103" t="s">
        <v>136</v>
      </c>
      <c r="M77" s="39">
        <v>3571</v>
      </c>
      <c r="N77" s="39">
        <v>4559</v>
      </c>
      <c r="O77" s="39">
        <v>4985</v>
      </c>
      <c r="P77" s="55">
        <v>6216</v>
      </c>
      <c r="Q77" s="55">
        <v>6986</v>
      </c>
      <c r="R77" s="55">
        <v>14337</v>
      </c>
      <c r="S77" s="55">
        <v>9050</v>
      </c>
      <c r="T77" s="55">
        <v>14031</v>
      </c>
      <c r="U77" s="442">
        <v>17553</v>
      </c>
    </row>
    <row r="78" spans="1:21" ht="13.5" customHeight="1">
      <c r="A78" s="418" t="s">
        <v>22</v>
      </c>
      <c r="B78" s="418"/>
      <c r="C78" s="418"/>
      <c r="D78" s="418"/>
      <c r="E78" s="419"/>
      <c r="F78" s="419"/>
      <c r="G78" s="419">
        <v>4</v>
      </c>
      <c r="H78" s="419">
        <v>2</v>
      </c>
      <c r="I78" s="419">
        <v>2</v>
      </c>
      <c r="J78" s="417">
        <v>2</v>
      </c>
      <c r="K78" s="395"/>
      <c r="L78" s="418" t="s">
        <v>211</v>
      </c>
      <c r="M78" s="415">
        <v>2508</v>
      </c>
      <c r="N78" s="415">
        <v>3889</v>
      </c>
      <c r="O78" s="415">
        <v>3905</v>
      </c>
      <c r="P78" s="416">
        <v>4703</v>
      </c>
      <c r="Q78" s="416">
        <v>4671</v>
      </c>
      <c r="R78" s="416">
        <v>6082</v>
      </c>
      <c r="S78" s="416">
        <v>5301</v>
      </c>
      <c r="T78" s="416">
        <v>6927</v>
      </c>
      <c r="U78" s="428">
        <v>7046</v>
      </c>
    </row>
    <row r="79" spans="1:21" s="147" customFormat="1" ht="13.5" customHeight="1">
      <c r="A79" s="103" t="s">
        <v>89</v>
      </c>
      <c r="B79" s="103"/>
      <c r="C79" s="103"/>
      <c r="D79" s="103"/>
      <c r="E79" s="103">
        <v>3</v>
      </c>
      <c r="F79" s="103">
        <v>14</v>
      </c>
      <c r="G79" s="103">
        <v>50</v>
      </c>
      <c r="H79" s="103">
        <v>17</v>
      </c>
      <c r="I79" s="103">
        <v>55</v>
      </c>
      <c r="J79" s="396">
        <v>55</v>
      </c>
      <c r="K79" s="395"/>
      <c r="L79" s="103" t="s">
        <v>209</v>
      </c>
      <c r="M79" s="39">
        <v>22</v>
      </c>
      <c r="N79" s="39">
        <v>52</v>
      </c>
      <c r="O79" s="39">
        <v>62</v>
      </c>
      <c r="P79" s="55">
        <v>107</v>
      </c>
      <c r="Q79" s="55">
        <v>107</v>
      </c>
      <c r="R79" s="55">
        <v>155</v>
      </c>
      <c r="S79" s="55">
        <v>180</v>
      </c>
      <c r="T79" s="55">
        <v>197</v>
      </c>
      <c r="U79" s="442">
        <v>194</v>
      </c>
    </row>
    <row r="80" spans="1:21" ht="13.5" customHeight="1">
      <c r="A80" s="418" t="s">
        <v>237</v>
      </c>
      <c r="B80" s="418">
        <v>48</v>
      </c>
      <c r="C80" s="418">
        <v>205</v>
      </c>
      <c r="D80" s="418">
        <v>298</v>
      </c>
      <c r="E80" s="419">
        <v>491</v>
      </c>
      <c r="F80" s="419">
        <v>714</v>
      </c>
      <c r="G80" s="419">
        <v>1233</v>
      </c>
      <c r="H80" s="419">
        <v>178</v>
      </c>
      <c r="I80" s="419">
        <v>48</v>
      </c>
      <c r="J80" s="417">
        <v>205</v>
      </c>
      <c r="K80" s="395"/>
      <c r="L80" s="418" t="s">
        <v>27</v>
      </c>
      <c r="M80" s="415">
        <v>5</v>
      </c>
      <c r="N80" s="415">
        <v>7</v>
      </c>
      <c r="O80" s="415">
        <v>15</v>
      </c>
      <c r="P80" s="416">
        <v>6</v>
      </c>
      <c r="Q80" s="416">
        <v>8</v>
      </c>
      <c r="R80" s="416">
        <v>11</v>
      </c>
      <c r="S80" s="416">
        <v>12</v>
      </c>
      <c r="T80" s="416">
        <v>11</v>
      </c>
      <c r="U80" s="428">
        <v>10</v>
      </c>
    </row>
    <row r="81" spans="1:21" s="147" customFormat="1" ht="13.5" customHeight="1">
      <c r="A81" s="103" t="s">
        <v>278</v>
      </c>
      <c r="B81" s="103">
        <v>10</v>
      </c>
      <c r="C81" s="103">
        <v>15</v>
      </c>
      <c r="D81" s="103">
        <v>28</v>
      </c>
      <c r="E81" s="103">
        <v>32</v>
      </c>
      <c r="F81" s="103">
        <v>40</v>
      </c>
      <c r="G81" s="103">
        <v>68</v>
      </c>
      <c r="H81" s="103">
        <v>37</v>
      </c>
      <c r="I81" s="103">
        <v>64</v>
      </c>
      <c r="J81" s="396">
        <v>98</v>
      </c>
      <c r="K81" s="395"/>
      <c r="L81" s="103" t="s">
        <v>42</v>
      </c>
      <c r="M81" s="39"/>
      <c r="N81" s="39"/>
      <c r="O81" s="39"/>
      <c r="P81" s="55"/>
      <c r="Q81" s="55"/>
      <c r="R81" s="55"/>
      <c r="S81" s="55"/>
      <c r="T81" s="55"/>
      <c r="U81" s="442">
        <v>0</v>
      </c>
    </row>
    <row r="82" spans="1:21" ht="13.5" customHeight="1">
      <c r="A82" s="418" t="s">
        <v>270</v>
      </c>
      <c r="B82" s="418"/>
      <c r="C82" s="418">
        <v>73</v>
      </c>
      <c r="D82" s="418">
        <v>121</v>
      </c>
      <c r="E82" s="419">
        <v>145</v>
      </c>
      <c r="F82" s="419">
        <v>257</v>
      </c>
      <c r="G82" s="419">
        <v>190</v>
      </c>
      <c r="H82" s="419">
        <v>179</v>
      </c>
      <c r="I82" s="419">
        <v>252</v>
      </c>
      <c r="J82" s="417">
        <v>372</v>
      </c>
      <c r="K82" s="395"/>
      <c r="L82" s="418" t="s">
        <v>210</v>
      </c>
      <c r="M82" s="415">
        <v>14</v>
      </c>
      <c r="N82" s="415">
        <v>15</v>
      </c>
      <c r="O82" s="415">
        <v>49</v>
      </c>
      <c r="P82" s="416">
        <v>39</v>
      </c>
      <c r="Q82" s="416">
        <v>9</v>
      </c>
      <c r="R82" s="416">
        <v>63</v>
      </c>
      <c r="S82" s="416">
        <v>77</v>
      </c>
      <c r="T82" s="416">
        <v>126</v>
      </c>
      <c r="U82" s="428">
        <v>123</v>
      </c>
    </row>
    <row r="83" spans="1:21" s="147" customFormat="1" ht="13.5" customHeight="1">
      <c r="A83" s="103" t="s">
        <v>279</v>
      </c>
      <c r="B83" s="103">
        <v>16</v>
      </c>
      <c r="C83" s="103"/>
      <c r="D83" s="103"/>
      <c r="E83" s="103">
        <v>5</v>
      </c>
      <c r="F83" s="103"/>
      <c r="G83" s="103">
        <v>0</v>
      </c>
      <c r="H83" s="103">
        <v>0</v>
      </c>
      <c r="I83" s="103"/>
      <c r="J83" s="396">
        <v>0</v>
      </c>
      <c r="K83" s="395"/>
      <c r="L83" s="103" t="s">
        <v>43</v>
      </c>
      <c r="M83" s="39">
        <v>133</v>
      </c>
      <c r="N83" s="39">
        <v>288</v>
      </c>
      <c r="O83" s="39">
        <v>477</v>
      </c>
      <c r="P83" s="55">
        <v>216</v>
      </c>
      <c r="Q83" s="55">
        <v>240</v>
      </c>
      <c r="R83" s="55">
        <v>515</v>
      </c>
      <c r="S83" s="55">
        <v>513</v>
      </c>
      <c r="T83" s="55">
        <v>692</v>
      </c>
      <c r="U83" s="442">
        <v>1044</v>
      </c>
    </row>
    <row r="84" spans="1:21" ht="13.5" customHeight="1">
      <c r="A84" s="418" t="s">
        <v>203</v>
      </c>
      <c r="B84" s="418">
        <v>37</v>
      </c>
      <c r="C84" s="418">
        <v>34</v>
      </c>
      <c r="D84" s="418">
        <v>35</v>
      </c>
      <c r="E84" s="419">
        <v>36</v>
      </c>
      <c r="F84" s="419">
        <v>26</v>
      </c>
      <c r="G84" s="419">
        <v>29</v>
      </c>
      <c r="H84" s="419">
        <v>25</v>
      </c>
      <c r="I84" s="419">
        <v>73</v>
      </c>
      <c r="J84" s="417">
        <v>84</v>
      </c>
      <c r="K84" s="395"/>
      <c r="L84" s="418" t="s">
        <v>283</v>
      </c>
      <c r="M84" s="415">
        <v>1</v>
      </c>
      <c r="N84" s="415">
        <v>1</v>
      </c>
      <c r="O84" s="415">
        <v>1</v>
      </c>
      <c r="P84" s="416">
        <v>1</v>
      </c>
      <c r="Q84" s="416"/>
      <c r="R84" s="416">
        <v>0</v>
      </c>
      <c r="S84" s="431">
        <v>0</v>
      </c>
      <c r="T84" s="431"/>
      <c r="U84" s="428">
        <v>1</v>
      </c>
    </row>
    <row r="85" spans="1:21" s="147" customFormat="1" ht="13.5" customHeight="1">
      <c r="A85" s="103" t="s">
        <v>41</v>
      </c>
      <c r="B85" s="103">
        <v>2</v>
      </c>
      <c r="C85" s="103">
        <v>2</v>
      </c>
      <c r="D85" s="103">
        <v>5</v>
      </c>
      <c r="E85" s="103">
        <v>41</v>
      </c>
      <c r="F85" s="103">
        <v>26</v>
      </c>
      <c r="G85" s="103">
        <v>18</v>
      </c>
      <c r="H85" s="103">
        <v>28</v>
      </c>
      <c r="I85" s="103">
        <v>4</v>
      </c>
      <c r="J85" s="396">
        <v>26</v>
      </c>
      <c r="K85" s="395"/>
      <c r="L85" s="103" t="s">
        <v>180</v>
      </c>
      <c r="M85" s="39"/>
      <c r="N85" s="39">
        <v>1</v>
      </c>
      <c r="O85" s="39">
        <v>1</v>
      </c>
      <c r="P85" s="55">
        <v>3</v>
      </c>
      <c r="Q85" s="55">
        <v>3</v>
      </c>
      <c r="R85" s="55">
        <v>17</v>
      </c>
      <c r="S85" s="55">
        <v>9</v>
      </c>
      <c r="T85" s="55">
        <v>17</v>
      </c>
      <c r="U85" s="442">
        <v>21</v>
      </c>
    </row>
    <row r="86" spans="1:21" ht="13.5" customHeight="1" thickBot="1">
      <c r="A86" s="418" t="s">
        <v>114</v>
      </c>
      <c r="B86" s="418">
        <v>3</v>
      </c>
      <c r="C86" s="418">
        <v>4</v>
      </c>
      <c r="D86" s="418"/>
      <c r="E86" s="419">
        <v>4</v>
      </c>
      <c r="F86" s="419">
        <v>5</v>
      </c>
      <c r="G86" s="419">
        <v>7</v>
      </c>
      <c r="H86" s="419">
        <v>14</v>
      </c>
      <c r="I86" s="419">
        <v>9</v>
      </c>
      <c r="J86" s="417">
        <v>7</v>
      </c>
      <c r="K86" s="395"/>
      <c r="L86" s="422" t="s">
        <v>181</v>
      </c>
      <c r="M86" s="432"/>
      <c r="N86" s="432">
        <v>15</v>
      </c>
      <c r="O86" s="432">
        <v>6</v>
      </c>
      <c r="P86" s="433">
        <v>15</v>
      </c>
      <c r="Q86" s="433">
        <v>4</v>
      </c>
      <c r="R86" s="433">
        <v>12</v>
      </c>
      <c r="S86" s="433">
        <v>30</v>
      </c>
      <c r="T86" s="433">
        <v>29</v>
      </c>
      <c r="U86" s="429">
        <v>13</v>
      </c>
    </row>
    <row r="87" spans="1:21" s="147" customFormat="1" ht="13.5" customHeight="1">
      <c r="A87" s="103" t="s">
        <v>204</v>
      </c>
      <c r="B87" s="103">
        <v>78</v>
      </c>
      <c r="C87" s="103">
        <v>174</v>
      </c>
      <c r="D87" s="103">
        <v>101</v>
      </c>
      <c r="E87" s="103">
        <v>496</v>
      </c>
      <c r="F87" s="103">
        <v>172</v>
      </c>
      <c r="G87" s="103">
        <v>272</v>
      </c>
      <c r="H87" s="103">
        <v>306</v>
      </c>
      <c r="I87" s="103">
        <v>660</v>
      </c>
      <c r="J87" s="396">
        <v>638</v>
      </c>
      <c r="K87" s="395"/>
      <c r="L87" s="41"/>
      <c r="M87" s="42"/>
      <c r="N87" s="42"/>
      <c r="O87" s="42"/>
      <c r="P87" s="43"/>
      <c r="Q87" s="43"/>
      <c r="R87" s="43"/>
      <c r="S87" s="43"/>
      <c r="T87" s="15"/>
      <c r="U87" s="15"/>
    </row>
    <row r="88" spans="1:21" ht="13.5" customHeight="1">
      <c r="A88" s="418" t="s">
        <v>261</v>
      </c>
      <c r="B88" s="418">
        <v>450</v>
      </c>
      <c r="C88" s="418">
        <v>604</v>
      </c>
      <c r="D88" s="418">
        <v>679</v>
      </c>
      <c r="E88" s="419">
        <v>176</v>
      </c>
      <c r="F88" s="419">
        <v>628</v>
      </c>
      <c r="G88" s="419">
        <v>710</v>
      </c>
      <c r="H88" s="419">
        <v>854</v>
      </c>
      <c r="I88" s="419">
        <v>412</v>
      </c>
      <c r="J88" s="417">
        <v>278</v>
      </c>
      <c r="K88" s="395"/>
      <c r="L88" s="394"/>
      <c r="M88" s="394"/>
      <c r="N88" s="394"/>
      <c r="O88" s="394"/>
      <c r="P88" s="394"/>
      <c r="Q88" s="394"/>
      <c r="R88" s="394"/>
      <c r="S88" s="394"/>
      <c r="T88" s="21"/>
      <c r="U88" s="21"/>
    </row>
    <row r="89" spans="1:21" s="147" customFormat="1" ht="13.5" customHeight="1">
      <c r="A89" s="103" t="s">
        <v>238</v>
      </c>
      <c r="B89" s="103">
        <v>567</v>
      </c>
      <c r="C89" s="103">
        <v>1222</v>
      </c>
      <c r="D89" s="103">
        <v>1143</v>
      </c>
      <c r="E89" s="103">
        <v>1315</v>
      </c>
      <c r="F89" s="103">
        <v>1275</v>
      </c>
      <c r="G89" s="103">
        <v>1738</v>
      </c>
      <c r="H89" s="103">
        <v>1435</v>
      </c>
      <c r="I89" s="103">
        <v>1530</v>
      </c>
      <c r="J89" s="396">
        <v>2377</v>
      </c>
      <c r="K89" s="395"/>
      <c r="L89" s="124"/>
      <c r="M89" s="124"/>
      <c r="N89" s="124"/>
      <c r="O89" s="124"/>
      <c r="P89" s="124"/>
      <c r="Q89" s="124"/>
      <c r="R89" s="124"/>
      <c r="S89" s="124"/>
      <c r="T89" s="15"/>
      <c r="U89" s="15"/>
    </row>
    <row r="90" spans="1:21" ht="13.5" customHeight="1">
      <c r="A90" s="418" t="s">
        <v>239</v>
      </c>
      <c r="B90" s="418">
        <v>15</v>
      </c>
      <c r="C90" s="418">
        <v>45</v>
      </c>
      <c r="D90" s="418">
        <v>30</v>
      </c>
      <c r="E90" s="419">
        <v>218</v>
      </c>
      <c r="F90" s="419">
        <v>176</v>
      </c>
      <c r="G90" s="419">
        <v>595</v>
      </c>
      <c r="H90" s="419">
        <v>941</v>
      </c>
      <c r="I90" s="419">
        <v>722</v>
      </c>
      <c r="J90" s="417">
        <v>697</v>
      </c>
      <c r="K90" s="395"/>
      <c r="L90" s="394"/>
      <c r="M90" s="394"/>
      <c r="N90" s="394"/>
      <c r="O90" s="394"/>
      <c r="P90" s="394"/>
      <c r="Q90" s="394"/>
      <c r="R90" s="394"/>
      <c r="S90" s="394"/>
      <c r="T90" s="21"/>
      <c r="U90" s="21"/>
    </row>
    <row r="91" spans="1:21" s="147" customFormat="1" ht="13.5" customHeight="1">
      <c r="A91" s="103" t="s">
        <v>92</v>
      </c>
      <c r="B91" s="103">
        <v>19</v>
      </c>
      <c r="C91" s="103">
        <v>16</v>
      </c>
      <c r="D91" s="103">
        <v>18</v>
      </c>
      <c r="E91" s="103">
        <v>19</v>
      </c>
      <c r="F91" s="103">
        <v>21</v>
      </c>
      <c r="G91" s="103">
        <v>20</v>
      </c>
      <c r="H91" s="103">
        <v>2</v>
      </c>
      <c r="I91" s="103">
        <v>24</v>
      </c>
      <c r="J91" s="396">
        <v>8</v>
      </c>
      <c r="K91" s="395"/>
      <c r="L91" s="124"/>
      <c r="M91" s="124"/>
      <c r="N91" s="124"/>
      <c r="O91" s="124"/>
      <c r="P91" s="124"/>
      <c r="Q91" s="124"/>
      <c r="R91" s="124"/>
      <c r="S91" s="124"/>
      <c r="T91" s="15"/>
      <c r="U91" s="15"/>
    </row>
    <row r="92" spans="1:21" ht="13.5" customHeight="1">
      <c r="A92" s="418" t="s">
        <v>280</v>
      </c>
      <c r="B92" s="418">
        <v>15</v>
      </c>
      <c r="C92" s="418">
        <v>13</v>
      </c>
      <c r="D92" s="418">
        <v>16</v>
      </c>
      <c r="E92" s="419">
        <v>27</v>
      </c>
      <c r="F92" s="419">
        <v>55</v>
      </c>
      <c r="G92" s="419">
        <v>102</v>
      </c>
      <c r="H92" s="419">
        <v>155</v>
      </c>
      <c r="I92" s="419">
        <v>164</v>
      </c>
      <c r="J92" s="417">
        <v>322</v>
      </c>
      <c r="K92" s="395"/>
      <c r="L92" s="394"/>
      <c r="M92" s="394"/>
      <c r="N92" s="394"/>
      <c r="O92" s="394"/>
      <c r="P92" s="394"/>
      <c r="Q92" s="394"/>
      <c r="R92" s="394"/>
      <c r="S92" s="394"/>
      <c r="T92" s="21"/>
      <c r="U92" s="21"/>
    </row>
    <row r="93" spans="1:21" s="147" customFormat="1" ht="13.5" customHeight="1">
      <c r="A93" s="392" t="s">
        <v>133</v>
      </c>
      <c r="B93" s="103">
        <v>2222</v>
      </c>
      <c r="C93" s="103">
        <v>3519</v>
      </c>
      <c r="D93" s="103">
        <v>4221</v>
      </c>
      <c r="E93" s="103">
        <v>2005</v>
      </c>
      <c r="F93" s="103">
        <v>5267</v>
      </c>
      <c r="G93" s="103">
        <v>7041</v>
      </c>
      <c r="H93" s="103">
        <v>1083</v>
      </c>
      <c r="I93" s="103">
        <v>6146</v>
      </c>
      <c r="J93" s="396">
        <v>3123</v>
      </c>
      <c r="K93" s="395"/>
      <c r="L93" s="124"/>
      <c r="M93" s="124"/>
      <c r="N93" s="124"/>
      <c r="O93" s="124"/>
      <c r="P93" s="124"/>
      <c r="Q93" s="124"/>
      <c r="R93" s="124"/>
      <c r="S93" s="124"/>
      <c r="T93" s="15"/>
      <c r="U93" s="15"/>
    </row>
    <row r="94" spans="1:21" ht="13.5" customHeight="1">
      <c r="A94" s="414" t="s">
        <v>240</v>
      </c>
      <c r="B94" s="418">
        <v>100</v>
      </c>
      <c r="C94" s="418">
        <v>716</v>
      </c>
      <c r="D94" s="418">
        <v>1136</v>
      </c>
      <c r="E94" s="419">
        <v>1471</v>
      </c>
      <c r="F94" s="419">
        <v>1009</v>
      </c>
      <c r="G94" s="419">
        <v>1217</v>
      </c>
      <c r="H94" s="419">
        <v>518</v>
      </c>
      <c r="I94" s="419">
        <v>621</v>
      </c>
      <c r="J94" s="417">
        <v>683</v>
      </c>
      <c r="K94" s="395"/>
      <c r="L94" s="394"/>
      <c r="M94" s="394"/>
      <c r="N94" s="394"/>
      <c r="O94" s="394"/>
      <c r="P94" s="394"/>
      <c r="Q94" s="394"/>
      <c r="R94" s="394"/>
      <c r="S94" s="394"/>
      <c r="T94" s="21"/>
      <c r="U94" s="21"/>
    </row>
    <row r="95" spans="1:21" s="147" customFormat="1" ht="13.5" customHeight="1">
      <c r="A95" s="392" t="s">
        <v>126</v>
      </c>
      <c r="B95" s="103"/>
      <c r="C95" s="103"/>
      <c r="D95" s="103"/>
      <c r="E95" s="103"/>
      <c r="F95" s="103"/>
      <c r="G95" s="103">
        <v>2</v>
      </c>
      <c r="H95" s="103">
        <v>0</v>
      </c>
      <c r="I95" s="103">
        <v>1</v>
      </c>
      <c r="J95" s="396">
        <v>1</v>
      </c>
      <c r="K95" s="395"/>
      <c r="L95" s="124"/>
      <c r="M95" s="124"/>
      <c r="N95" s="124"/>
      <c r="O95" s="124"/>
      <c r="P95" s="124"/>
      <c r="Q95" s="124"/>
      <c r="R95" s="124"/>
      <c r="S95" s="124"/>
      <c r="T95" s="15"/>
      <c r="U95" s="15"/>
    </row>
    <row r="96" spans="1:21" ht="13.5" customHeight="1">
      <c r="A96" s="414" t="s">
        <v>205</v>
      </c>
      <c r="B96" s="418"/>
      <c r="C96" s="418"/>
      <c r="D96" s="418"/>
      <c r="E96" s="418"/>
      <c r="F96" s="418"/>
      <c r="G96" s="418"/>
      <c r="H96" s="418"/>
      <c r="I96" s="418"/>
      <c r="J96" s="417">
        <v>0</v>
      </c>
      <c r="K96" s="395"/>
      <c r="L96" s="394"/>
      <c r="M96" s="394"/>
      <c r="N96" s="394"/>
      <c r="O96" s="394"/>
      <c r="P96" s="394"/>
      <c r="Q96" s="394"/>
      <c r="R96" s="394"/>
      <c r="S96" s="394"/>
      <c r="T96" s="21"/>
      <c r="U96" s="21"/>
    </row>
    <row r="97" spans="1:21" s="147" customFormat="1" ht="13.5" customHeight="1">
      <c r="A97" s="392" t="s">
        <v>206</v>
      </c>
      <c r="B97" s="103">
        <v>1</v>
      </c>
      <c r="C97" s="103">
        <v>1</v>
      </c>
      <c r="D97" s="103"/>
      <c r="E97" s="104"/>
      <c r="F97" s="104"/>
      <c r="G97" s="104">
        <v>0</v>
      </c>
      <c r="H97" s="104">
        <v>0</v>
      </c>
      <c r="I97" s="104"/>
      <c r="J97" s="396">
        <v>0</v>
      </c>
      <c r="K97" s="395"/>
      <c r="L97" s="124"/>
      <c r="M97" s="124"/>
      <c r="N97" s="124"/>
      <c r="O97" s="124"/>
      <c r="P97" s="124"/>
      <c r="Q97" s="124"/>
      <c r="R97" s="124"/>
      <c r="S97" s="124"/>
      <c r="T97" s="15"/>
      <c r="U97" s="15"/>
    </row>
    <row r="98" spans="1:21" ht="13.5" customHeight="1">
      <c r="A98" s="414" t="s">
        <v>207</v>
      </c>
      <c r="B98" s="418"/>
      <c r="C98" s="418"/>
      <c r="D98" s="418"/>
      <c r="E98" s="419"/>
      <c r="F98" s="419"/>
      <c r="G98" s="419"/>
      <c r="H98" s="419"/>
      <c r="I98" s="419"/>
      <c r="J98" s="417">
        <v>0</v>
      </c>
      <c r="K98" s="395"/>
      <c r="L98" s="394"/>
      <c r="M98" s="394"/>
      <c r="N98" s="394"/>
      <c r="O98" s="394"/>
      <c r="P98" s="394"/>
      <c r="Q98" s="394"/>
      <c r="R98" s="394"/>
      <c r="S98" s="394"/>
      <c r="T98" s="21"/>
      <c r="U98" s="21"/>
    </row>
    <row r="99" spans="1:21" s="147" customFormat="1" ht="13.5" customHeight="1">
      <c r="A99" s="392" t="s">
        <v>241</v>
      </c>
      <c r="B99" s="103">
        <v>2</v>
      </c>
      <c r="C99" s="103">
        <v>2</v>
      </c>
      <c r="D99" s="103">
        <v>2</v>
      </c>
      <c r="E99" s="104">
        <v>3</v>
      </c>
      <c r="F99" s="104">
        <v>3</v>
      </c>
      <c r="G99" s="104">
        <v>3</v>
      </c>
      <c r="H99" s="104">
        <v>2</v>
      </c>
      <c r="I99" s="104">
        <v>3</v>
      </c>
      <c r="J99" s="396">
        <v>4</v>
      </c>
      <c r="K99" s="395"/>
      <c r="L99" s="124"/>
      <c r="M99" s="124"/>
      <c r="N99" s="124"/>
      <c r="O99" s="124"/>
      <c r="P99" s="124"/>
      <c r="Q99" s="124"/>
      <c r="R99" s="124"/>
      <c r="S99" s="124"/>
      <c r="T99" s="15"/>
      <c r="U99" s="15"/>
    </row>
    <row r="100" spans="1:21" ht="13.5" customHeight="1">
      <c r="A100" s="418" t="s">
        <v>281</v>
      </c>
      <c r="B100" s="418">
        <v>21</v>
      </c>
      <c r="C100" s="418">
        <v>20</v>
      </c>
      <c r="D100" s="418">
        <v>44</v>
      </c>
      <c r="E100" s="419">
        <v>85</v>
      </c>
      <c r="F100" s="419">
        <v>108</v>
      </c>
      <c r="G100" s="419">
        <v>191</v>
      </c>
      <c r="H100" s="419">
        <v>168</v>
      </c>
      <c r="I100" s="419">
        <v>227</v>
      </c>
      <c r="J100" s="417">
        <v>308</v>
      </c>
      <c r="K100" s="395"/>
      <c r="L100" s="394"/>
      <c r="M100" s="394"/>
      <c r="N100" s="394"/>
      <c r="O100" s="394"/>
      <c r="P100" s="394"/>
      <c r="Q100" s="394"/>
      <c r="R100" s="394"/>
      <c r="S100" s="394"/>
      <c r="T100" s="21"/>
      <c r="U100" s="21"/>
    </row>
    <row r="101" spans="1:21" s="147" customFormat="1" ht="13.5" customHeight="1">
      <c r="A101" s="103" t="s">
        <v>23</v>
      </c>
      <c r="B101" s="103"/>
      <c r="C101" s="103"/>
      <c r="D101" s="103">
        <v>4</v>
      </c>
      <c r="E101" s="104">
        <v>3</v>
      </c>
      <c r="F101" s="104">
        <v>3</v>
      </c>
      <c r="G101" s="104">
        <v>41</v>
      </c>
      <c r="H101" s="104">
        <v>36</v>
      </c>
      <c r="I101" s="104">
        <v>47</v>
      </c>
      <c r="J101" s="396">
        <v>54</v>
      </c>
      <c r="K101" s="41"/>
      <c r="L101" s="124"/>
      <c r="M101" s="124"/>
      <c r="N101" s="124"/>
      <c r="O101" s="124"/>
      <c r="P101" s="124"/>
      <c r="Q101" s="124"/>
      <c r="R101" s="124"/>
      <c r="S101" s="124"/>
      <c r="T101" s="15"/>
      <c r="U101" s="15"/>
    </row>
    <row r="102" spans="1:21" ht="13.5" customHeight="1">
      <c r="A102" s="418" t="s">
        <v>36</v>
      </c>
      <c r="B102" s="418">
        <v>82</v>
      </c>
      <c r="C102" s="418">
        <v>81</v>
      </c>
      <c r="D102" s="418">
        <v>124</v>
      </c>
      <c r="E102" s="419">
        <v>172</v>
      </c>
      <c r="F102" s="419">
        <v>193</v>
      </c>
      <c r="G102" s="419">
        <v>560</v>
      </c>
      <c r="H102" s="419">
        <v>428</v>
      </c>
      <c r="I102" s="419">
        <v>666</v>
      </c>
      <c r="J102" s="417">
        <v>1190</v>
      </c>
      <c r="K102" s="41"/>
      <c r="L102" s="394"/>
      <c r="M102" s="394"/>
      <c r="N102" s="394"/>
      <c r="O102" s="394"/>
      <c r="P102" s="394"/>
      <c r="Q102" s="394"/>
      <c r="R102" s="394"/>
      <c r="S102" s="394"/>
      <c r="T102" s="21"/>
      <c r="U102" s="21"/>
    </row>
    <row r="103" spans="1:21" s="147" customFormat="1" ht="13.5" customHeight="1">
      <c r="A103" s="103" t="s">
        <v>271</v>
      </c>
      <c r="B103" s="103">
        <v>1</v>
      </c>
      <c r="C103" s="103">
        <v>1</v>
      </c>
      <c r="D103" s="103">
        <v>4</v>
      </c>
      <c r="E103" s="104"/>
      <c r="F103" s="104">
        <v>1</v>
      </c>
      <c r="G103" s="104">
        <v>3</v>
      </c>
      <c r="H103" s="104">
        <v>0</v>
      </c>
      <c r="I103" s="104">
        <v>3</v>
      </c>
      <c r="J103" s="396">
        <v>6</v>
      </c>
      <c r="K103" s="41"/>
      <c r="L103" s="124"/>
      <c r="M103" s="124"/>
      <c r="N103" s="124"/>
      <c r="O103" s="124"/>
      <c r="P103" s="124"/>
      <c r="Q103" s="124"/>
      <c r="R103" s="124"/>
      <c r="S103" s="124"/>
      <c r="T103" s="15"/>
      <c r="U103" s="15"/>
    </row>
    <row r="104" spans="1:21" ht="13.5" customHeight="1">
      <c r="A104" s="418" t="s">
        <v>174</v>
      </c>
      <c r="B104" s="418"/>
      <c r="C104" s="418"/>
      <c r="D104" s="418"/>
      <c r="E104" s="419"/>
      <c r="F104" s="419"/>
      <c r="G104" s="419"/>
      <c r="H104" s="419"/>
      <c r="I104" s="419"/>
      <c r="J104" s="417">
        <v>0</v>
      </c>
      <c r="K104" s="41"/>
      <c r="L104" s="394"/>
      <c r="M104" s="394"/>
      <c r="N104" s="394"/>
      <c r="O104" s="394"/>
      <c r="P104" s="394"/>
      <c r="Q104" s="394"/>
      <c r="R104" s="394"/>
      <c r="S104" s="394"/>
      <c r="T104" s="21"/>
      <c r="U104" s="21"/>
    </row>
    <row r="105" spans="1:21" s="147" customFormat="1" ht="13.5" customHeight="1">
      <c r="A105" s="103" t="s">
        <v>263</v>
      </c>
      <c r="B105" s="103">
        <v>211</v>
      </c>
      <c r="C105" s="103">
        <v>378</v>
      </c>
      <c r="D105" s="103">
        <v>510</v>
      </c>
      <c r="E105" s="104">
        <v>914</v>
      </c>
      <c r="F105" s="104">
        <v>736</v>
      </c>
      <c r="G105" s="104">
        <v>946</v>
      </c>
      <c r="H105" s="104">
        <v>944</v>
      </c>
      <c r="I105" s="104">
        <v>1034</v>
      </c>
      <c r="J105" s="396">
        <v>807</v>
      </c>
      <c r="K105" s="41"/>
      <c r="L105" s="124"/>
      <c r="M105" s="124"/>
      <c r="N105" s="124"/>
      <c r="O105" s="124"/>
      <c r="P105" s="124"/>
      <c r="Q105" s="124"/>
      <c r="R105" s="124"/>
      <c r="S105" s="124"/>
      <c r="T105" s="15"/>
      <c r="U105" s="15"/>
    </row>
    <row r="106" spans="1:21" ht="13.5" customHeight="1">
      <c r="A106" s="418" t="s">
        <v>242</v>
      </c>
      <c r="B106" s="418">
        <v>245</v>
      </c>
      <c r="C106" s="418">
        <v>486</v>
      </c>
      <c r="D106" s="418">
        <v>468</v>
      </c>
      <c r="E106" s="419">
        <v>941</v>
      </c>
      <c r="F106" s="419">
        <v>844</v>
      </c>
      <c r="G106" s="419">
        <v>973</v>
      </c>
      <c r="H106" s="419">
        <v>936</v>
      </c>
      <c r="I106" s="419">
        <v>1745</v>
      </c>
      <c r="J106" s="417">
        <v>1889</v>
      </c>
      <c r="K106" s="41"/>
      <c r="L106" s="394"/>
      <c r="M106" s="394"/>
      <c r="N106" s="394"/>
      <c r="O106" s="394"/>
      <c r="P106" s="394"/>
      <c r="Q106" s="394"/>
      <c r="R106" s="394"/>
      <c r="S106" s="394"/>
      <c r="T106" s="21"/>
      <c r="U106" s="21"/>
    </row>
    <row r="107" spans="1:21" s="147" customFormat="1" ht="13.5" customHeight="1">
      <c r="A107" s="103" t="s">
        <v>243</v>
      </c>
      <c r="B107" s="103">
        <v>74</v>
      </c>
      <c r="C107" s="103">
        <v>249</v>
      </c>
      <c r="D107" s="103">
        <v>184</v>
      </c>
      <c r="E107" s="104">
        <v>190</v>
      </c>
      <c r="F107" s="104">
        <v>204</v>
      </c>
      <c r="G107" s="104">
        <v>600</v>
      </c>
      <c r="H107" s="104">
        <v>303</v>
      </c>
      <c r="I107" s="104">
        <v>269</v>
      </c>
      <c r="J107" s="396">
        <v>195</v>
      </c>
      <c r="K107" s="41"/>
      <c r="L107" s="124"/>
      <c r="M107" s="124"/>
      <c r="N107" s="124"/>
      <c r="O107" s="124"/>
      <c r="P107" s="124"/>
      <c r="Q107" s="124"/>
      <c r="R107" s="124"/>
      <c r="S107" s="124"/>
      <c r="T107" s="15"/>
      <c r="U107" s="15"/>
    </row>
    <row r="108" spans="1:21" ht="13.5" customHeight="1">
      <c r="A108" s="418" t="s">
        <v>142</v>
      </c>
      <c r="B108" s="418"/>
      <c r="C108" s="418"/>
      <c r="D108" s="418"/>
      <c r="E108" s="419"/>
      <c r="F108" s="419"/>
      <c r="G108" s="419"/>
      <c r="H108" s="419"/>
      <c r="I108" s="418">
        <v>1</v>
      </c>
      <c r="J108" s="417">
        <v>2</v>
      </c>
      <c r="K108" s="41"/>
      <c r="L108" s="394"/>
      <c r="M108" s="394"/>
      <c r="N108" s="394"/>
      <c r="O108" s="394"/>
      <c r="P108" s="394"/>
      <c r="Q108" s="394"/>
      <c r="R108" s="394"/>
      <c r="S108" s="394"/>
      <c r="T108" s="21"/>
      <c r="U108" s="21"/>
    </row>
    <row r="109" spans="1:21" s="147" customFormat="1" ht="13.5" customHeight="1">
      <c r="A109" s="103" t="s">
        <v>175</v>
      </c>
      <c r="B109" s="103"/>
      <c r="C109" s="103"/>
      <c r="D109" s="103"/>
      <c r="E109" s="104"/>
      <c r="F109" s="104"/>
      <c r="G109" s="104"/>
      <c r="H109" s="104"/>
      <c r="I109" s="103"/>
      <c r="J109" s="396">
        <v>5</v>
      </c>
      <c r="K109" s="395"/>
      <c r="L109" s="124"/>
      <c r="M109" s="124"/>
      <c r="N109" s="124"/>
      <c r="O109" s="124"/>
      <c r="P109" s="124"/>
      <c r="Q109" s="124"/>
      <c r="R109" s="124"/>
      <c r="S109" s="124"/>
      <c r="T109" s="15"/>
      <c r="U109" s="15"/>
    </row>
    <row r="110" spans="1:21" ht="13.5" customHeight="1">
      <c r="A110" s="418" t="s">
        <v>176</v>
      </c>
      <c r="B110" s="418">
        <v>670</v>
      </c>
      <c r="C110" s="418">
        <v>725</v>
      </c>
      <c r="D110" s="418">
        <v>731</v>
      </c>
      <c r="E110" s="419">
        <v>790</v>
      </c>
      <c r="F110" s="419">
        <v>731</v>
      </c>
      <c r="G110" s="419">
        <v>936</v>
      </c>
      <c r="H110" s="419">
        <v>858</v>
      </c>
      <c r="I110" s="419">
        <v>988</v>
      </c>
      <c r="J110" s="417">
        <v>1144</v>
      </c>
      <c r="K110" s="395"/>
      <c r="L110" s="394"/>
      <c r="M110" s="394"/>
      <c r="N110" s="394"/>
      <c r="O110" s="394"/>
      <c r="P110" s="394"/>
      <c r="Q110" s="394"/>
      <c r="R110" s="394"/>
      <c r="S110" s="394"/>
      <c r="T110" s="21"/>
      <c r="U110" s="21"/>
    </row>
    <row r="111" spans="1:21" s="147" customFormat="1" ht="13.5" customHeight="1">
      <c r="A111" s="103" t="s">
        <v>139</v>
      </c>
      <c r="B111" s="103"/>
      <c r="C111" s="103"/>
      <c r="D111" s="103">
        <v>16344</v>
      </c>
      <c r="E111" s="104">
        <v>19798</v>
      </c>
      <c r="F111" s="104">
        <v>18796</v>
      </c>
      <c r="G111" s="104">
        <v>25859</v>
      </c>
      <c r="H111" s="104">
        <v>23032</v>
      </c>
      <c r="I111" s="104">
        <v>20414</v>
      </c>
      <c r="J111" s="396">
        <v>21206</v>
      </c>
      <c r="K111" s="395"/>
      <c r="L111" s="124"/>
      <c r="M111" s="124"/>
      <c r="N111" s="124"/>
      <c r="O111" s="124"/>
      <c r="P111" s="124"/>
      <c r="Q111" s="124"/>
      <c r="R111" s="124"/>
      <c r="S111" s="124"/>
      <c r="T111" s="15"/>
      <c r="U111" s="15"/>
    </row>
    <row r="112" spans="1:21" ht="13.5" customHeight="1">
      <c r="A112" s="418" t="s">
        <v>272</v>
      </c>
      <c r="B112" s="418">
        <v>68</v>
      </c>
      <c r="C112" s="418">
        <v>42</v>
      </c>
      <c r="D112" s="418">
        <v>69</v>
      </c>
      <c r="E112" s="419">
        <v>83</v>
      </c>
      <c r="F112" s="419">
        <v>100</v>
      </c>
      <c r="G112" s="419">
        <v>151</v>
      </c>
      <c r="H112" s="419">
        <v>125</v>
      </c>
      <c r="I112" s="419">
        <v>131</v>
      </c>
      <c r="J112" s="417">
        <v>139</v>
      </c>
      <c r="K112" s="395"/>
      <c r="L112" s="394"/>
      <c r="M112" s="394"/>
      <c r="N112" s="394"/>
      <c r="O112" s="394"/>
      <c r="P112" s="394"/>
      <c r="Q112" s="394"/>
      <c r="R112" s="394"/>
      <c r="S112" s="394"/>
      <c r="T112" s="21"/>
      <c r="U112" s="21"/>
    </row>
    <row r="113" spans="1:21" s="147" customFormat="1" ht="13.5" customHeight="1">
      <c r="A113" s="103" t="s">
        <v>177</v>
      </c>
      <c r="B113" s="103">
        <v>1</v>
      </c>
      <c r="C113" s="103">
        <v>3</v>
      </c>
      <c r="D113" s="103">
        <v>1</v>
      </c>
      <c r="E113" s="104">
        <v>2</v>
      </c>
      <c r="F113" s="104">
        <v>2</v>
      </c>
      <c r="G113" s="104">
        <v>3</v>
      </c>
      <c r="H113" s="104">
        <v>10</v>
      </c>
      <c r="I113" s="104">
        <v>22</v>
      </c>
      <c r="J113" s="396">
        <v>16</v>
      </c>
      <c r="K113" s="395"/>
      <c r="L113" s="124"/>
      <c r="M113" s="124"/>
      <c r="N113" s="124"/>
      <c r="O113" s="124"/>
      <c r="P113" s="124"/>
      <c r="Q113" s="124"/>
      <c r="R113" s="124"/>
      <c r="S113" s="124"/>
      <c r="T113" s="15"/>
      <c r="U113" s="15"/>
    </row>
    <row r="114" spans="1:21" ht="13.5" customHeight="1">
      <c r="A114" s="418" t="s">
        <v>208</v>
      </c>
      <c r="B114" s="418">
        <v>3</v>
      </c>
      <c r="C114" s="418">
        <v>3</v>
      </c>
      <c r="D114" s="418">
        <v>13</v>
      </c>
      <c r="E114" s="419">
        <v>7</v>
      </c>
      <c r="F114" s="419">
        <v>13</v>
      </c>
      <c r="G114" s="419">
        <v>11</v>
      </c>
      <c r="H114" s="419">
        <v>1</v>
      </c>
      <c r="I114" s="419">
        <v>1</v>
      </c>
      <c r="J114" s="417">
        <v>1</v>
      </c>
      <c r="K114" s="395"/>
      <c r="L114" s="394"/>
      <c r="M114" s="394"/>
      <c r="N114" s="394"/>
      <c r="O114" s="394"/>
      <c r="P114" s="394"/>
      <c r="Q114" s="394"/>
      <c r="R114" s="394"/>
      <c r="S114" s="394"/>
      <c r="T114" s="21"/>
      <c r="U114" s="21"/>
    </row>
    <row r="115" spans="1:21" s="147" customFormat="1" ht="13.5" customHeight="1">
      <c r="A115" s="103" t="s">
        <v>178</v>
      </c>
      <c r="B115" s="103">
        <v>14</v>
      </c>
      <c r="C115" s="103">
        <v>7</v>
      </c>
      <c r="D115" s="103">
        <v>8</v>
      </c>
      <c r="E115" s="104">
        <v>5</v>
      </c>
      <c r="F115" s="104">
        <v>5</v>
      </c>
      <c r="G115" s="104">
        <v>24</v>
      </c>
      <c r="H115" s="104">
        <v>16</v>
      </c>
      <c r="I115" s="104">
        <v>7</v>
      </c>
      <c r="J115" s="396">
        <v>9</v>
      </c>
      <c r="K115" s="395"/>
      <c r="L115" s="124"/>
      <c r="M115" s="124"/>
      <c r="N115" s="124"/>
      <c r="O115" s="124"/>
      <c r="P115" s="124"/>
      <c r="Q115" s="124"/>
      <c r="R115" s="124"/>
      <c r="S115" s="124"/>
      <c r="T115" s="15"/>
      <c r="U115" s="15"/>
    </row>
    <row r="116" spans="1:21" ht="13.5" customHeight="1">
      <c r="A116" s="418" t="s">
        <v>244</v>
      </c>
      <c r="B116" s="418">
        <v>4102</v>
      </c>
      <c r="C116" s="418">
        <v>4651</v>
      </c>
      <c r="D116" s="418">
        <v>4388</v>
      </c>
      <c r="E116" s="419">
        <v>5608</v>
      </c>
      <c r="F116" s="419">
        <v>5141</v>
      </c>
      <c r="G116" s="419">
        <v>5433</v>
      </c>
      <c r="H116" s="419">
        <v>4962</v>
      </c>
      <c r="I116" s="419">
        <v>4952</v>
      </c>
      <c r="J116" s="417">
        <v>5438</v>
      </c>
      <c r="K116" s="395"/>
      <c r="L116" s="394"/>
      <c r="M116" s="394"/>
      <c r="N116" s="394"/>
      <c r="O116" s="394"/>
      <c r="P116" s="394"/>
      <c r="Q116" s="394"/>
      <c r="R116" s="394"/>
      <c r="S116" s="394"/>
      <c r="T116" s="21"/>
      <c r="U116" s="21"/>
    </row>
    <row r="117" spans="1:21" s="147" customFormat="1" ht="13.5" customHeight="1">
      <c r="A117" s="103" t="s">
        <v>37</v>
      </c>
      <c r="B117" s="103">
        <v>602</v>
      </c>
      <c r="C117" s="103">
        <v>633</v>
      </c>
      <c r="D117" s="103">
        <v>660</v>
      </c>
      <c r="E117" s="104">
        <v>724</v>
      </c>
      <c r="F117" s="104">
        <v>868</v>
      </c>
      <c r="G117" s="104">
        <v>1257</v>
      </c>
      <c r="H117" s="104">
        <v>1538</v>
      </c>
      <c r="I117" s="104">
        <v>1448</v>
      </c>
      <c r="J117" s="396">
        <v>1761</v>
      </c>
      <c r="K117" s="395"/>
      <c r="L117" s="124"/>
      <c r="M117" s="124"/>
      <c r="N117" s="124"/>
      <c r="O117" s="124"/>
      <c r="P117" s="124"/>
      <c r="Q117" s="124"/>
      <c r="R117" s="124"/>
      <c r="S117" s="124"/>
      <c r="T117" s="15"/>
      <c r="U117" s="15"/>
    </row>
    <row r="118" spans="1:21" ht="13.5" customHeight="1">
      <c r="A118" s="418" t="s">
        <v>24</v>
      </c>
      <c r="B118" s="418"/>
      <c r="C118" s="418"/>
      <c r="D118" s="418">
        <v>40</v>
      </c>
      <c r="E118" s="419">
        <v>47</v>
      </c>
      <c r="F118" s="419">
        <v>53</v>
      </c>
      <c r="G118" s="419">
        <v>24</v>
      </c>
      <c r="H118" s="419">
        <v>12</v>
      </c>
      <c r="I118" s="419">
        <v>14</v>
      </c>
      <c r="J118" s="417">
        <v>2</v>
      </c>
      <c r="K118" s="395"/>
      <c r="L118" s="394"/>
      <c r="M118" s="394"/>
      <c r="N118" s="394"/>
      <c r="O118" s="394"/>
      <c r="P118" s="394"/>
      <c r="Q118" s="394"/>
      <c r="R118" s="394"/>
      <c r="S118" s="394"/>
      <c r="T118" s="21"/>
      <c r="U118" s="21"/>
    </row>
    <row r="119" spans="1:21" s="147" customFormat="1" ht="13.5" customHeight="1">
      <c r="A119" s="103" t="s">
        <v>143</v>
      </c>
      <c r="B119" s="103"/>
      <c r="C119" s="103"/>
      <c r="D119" s="103"/>
      <c r="E119" s="104"/>
      <c r="F119" s="104"/>
      <c r="G119" s="104"/>
      <c r="H119" s="104">
        <v>1</v>
      </c>
      <c r="I119" s="104">
        <v>1</v>
      </c>
      <c r="J119" s="396">
        <v>1</v>
      </c>
      <c r="K119" s="395"/>
      <c r="L119" s="124"/>
      <c r="M119" s="124"/>
      <c r="N119" s="124"/>
      <c r="O119" s="124"/>
      <c r="P119" s="124"/>
      <c r="Q119" s="124"/>
      <c r="R119" s="124"/>
      <c r="S119" s="124"/>
      <c r="T119" s="15"/>
      <c r="U119" s="15"/>
    </row>
    <row r="120" spans="1:21" ht="13.5" customHeight="1">
      <c r="A120" s="418" t="s">
        <v>25</v>
      </c>
      <c r="B120" s="418">
        <v>3</v>
      </c>
      <c r="C120" s="418">
        <v>2</v>
      </c>
      <c r="D120" s="418">
        <v>3</v>
      </c>
      <c r="E120" s="419">
        <v>4</v>
      </c>
      <c r="F120" s="419">
        <v>2</v>
      </c>
      <c r="G120" s="419">
        <v>41</v>
      </c>
      <c r="H120" s="419">
        <v>24</v>
      </c>
      <c r="I120" s="419">
        <v>22</v>
      </c>
      <c r="J120" s="417">
        <v>29</v>
      </c>
      <c r="K120" s="395"/>
      <c r="L120" s="394"/>
      <c r="M120" s="394"/>
      <c r="N120" s="394"/>
      <c r="O120" s="394"/>
      <c r="P120" s="394"/>
      <c r="Q120" s="394"/>
      <c r="R120" s="394"/>
      <c r="S120" s="394"/>
      <c r="T120" s="21"/>
      <c r="U120" s="21"/>
    </row>
    <row r="121" spans="1:21" s="147" customFormat="1" ht="13.5" customHeight="1">
      <c r="A121" s="103" t="s">
        <v>265</v>
      </c>
      <c r="B121" s="103">
        <v>186</v>
      </c>
      <c r="C121" s="103">
        <v>84</v>
      </c>
      <c r="D121" s="103">
        <v>1402</v>
      </c>
      <c r="E121" s="104">
        <v>1167</v>
      </c>
      <c r="F121" s="104">
        <v>1800</v>
      </c>
      <c r="G121" s="104">
        <v>1792</v>
      </c>
      <c r="H121" s="104">
        <v>2791</v>
      </c>
      <c r="I121" s="104">
        <v>2984</v>
      </c>
      <c r="J121" s="396">
        <v>2632</v>
      </c>
      <c r="K121" s="395"/>
      <c r="L121" s="15"/>
      <c r="M121" s="15"/>
      <c r="N121" s="15"/>
      <c r="O121" s="15"/>
      <c r="P121" s="15"/>
      <c r="Q121" s="15"/>
      <c r="R121" s="15"/>
      <c r="S121" s="15"/>
      <c r="T121" s="15"/>
      <c r="U121" s="15"/>
    </row>
    <row r="122" spans="1:21" ht="13.5" customHeight="1">
      <c r="A122" s="418" t="s">
        <v>38</v>
      </c>
      <c r="B122" s="418">
        <v>2</v>
      </c>
      <c r="C122" s="418">
        <v>4</v>
      </c>
      <c r="D122" s="418">
        <v>6</v>
      </c>
      <c r="E122" s="419">
        <v>13</v>
      </c>
      <c r="F122" s="419">
        <v>13</v>
      </c>
      <c r="G122" s="419">
        <v>41</v>
      </c>
      <c r="H122" s="419">
        <v>91</v>
      </c>
      <c r="I122" s="419">
        <v>108</v>
      </c>
      <c r="J122" s="417">
        <v>95</v>
      </c>
      <c r="K122" s="395"/>
      <c r="L122" s="21"/>
      <c r="M122" s="21"/>
      <c r="N122" s="21"/>
      <c r="O122" s="21"/>
      <c r="P122" s="21"/>
      <c r="Q122" s="21"/>
      <c r="R122" s="21"/>
      <c r="S122" s="21"/>
      <c r="T122" s="21"/>
      <c r="U122" s="21"/>
    </row>
    <row r="123" spans="1:21" s="147" customFormat="1" ht="13.5" customHeight="1">
      <c r="A123" s="103" t="s">
        <v>127</v>
      </c>
      <c r="B123" s="103"/>
      <c r="C123" s="103"/>
      <c r="D123" s="103"/>
      <c r="E123" s="104"/>
      <c r="F123" s="104"/>
      <c r="G123" s="104">
        <v>2</v>
      </c>
      <c r="H123" s="104">
        <v>0</v>
      </c>
      <c r="I123" s="104">
        <v>2</v>
      </c>
      <c r="J123" s="396">
        <v>2</v>
      </c>
      <c r="K123" s="395"/>
      <c r="L123" s="15"/>
      <c r="M123" s="15"/>
      <c r="N123" s="15"/>
      <c r="O123" s="15"/>
      <c r="P123" s="15"/>
      <c r="Q123" s="15"/>
      <c r="R123" s="15"/>
      <c r="S123" s="15"/>
      <c r="T123" s="15"/>
      <c r="U123" s="15"/>
    </row>
    <row r="124" spans="1:21" ht="13.5" customHeight="1">
      <c r="A124" s="418" t="s">
        <v>129</v>
      </c>
      <c r="B124" s="418"/>
      <c r="C124" s="418"/>
      <c r="D124" s="418"/>
      <c r="E124" s="419"/>
      <c r="F124" s="419"/>
      <c r="G124" s="419"/>
      <c r="H124" s="419"/>
      <c r="I124" s="419"/>
      <c r="J124" s="417">
        <v>0</v>
      </c>
      <c r="K124" s="395"/>
      <c r="L124" s="21"/>
      <c r="M124" s="21"/>
      <c r="N124" s="21"/>
      <c r="O124" s="21"/>
      <c r="P124" s="21"/>
      <c r="Q124" s="21"/>
      <c r="R124" s="21"/>
      <c r="S124" s="21"/>
      <c r="T124" s="21"/>
      <c r="U124" s="21"/>
    </row>
    <row r="125" spans="1:21" s="147" customFormat="1" ht="13.5" customHeight="1" thickBot="1">
      <c r="A125" s="408" t="s">
        <v>30</v>
      </c>
      <c r="B125" s="408"/>
      <c r="C125" s="408"/>
      <c r="D125" s="408">
        <v>12</v>
      </c>
      <c r="E125" s="444">
        <v>15</v>
      </c>
      <c r="F125" s="444">
        <v>26</v>
      </c>
      <c r="G125" s="444">
        <v>22</v>
      </c>
      <c r="H125" s="444">
        <v>8</v>
      </c>
      <c r="I125" s="444">
        <v>11</v>
      </c>
      <c r="J125" s="402">
        <v>21</v>
      </c>
      <c r="K125" s="395"/>
      <c r="L125" s="15"/>
      <c r="M125" s="15"/>
      <c r="N125" s="15"/>
      <c r="O125" s="15"/>
      <c r="P125" s="15"/>
      <c r="Q125" s="15"/>
      <c r="R125" s="15"/>
      <c r="S125" s="15"/>
      <c r="T125" s="15"/>
      <c r="U125" s="15"/>
    </row>
    <row r="126" spans="1:21" ht="13.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395"/>
      <c r="L126" s="21"/>
      <c r="M126" s="21"/>
      <c r="N126" s="21"/>
      <c r="O126" s="21"/>
      <c r="P126" s="21"/>
      <c r="Q126" s="21"/>
      <c r="R126" s="21"/>
      <c r="S126" s="21"/>
      <c r="T126" s="21"/>
      <c r="U126" s="21"/>
    </row>
    <row r="127" spans="1:21" ht="13.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395"/>
      <c r="L127" s="21"/>
      <c r="M127" s="21"/>
      <c r="N127" s="21"/>
      <c r="O127" s="21"/>
      <c r="P127" s="21"/>
      <c r="Q127" s="21"/>
      <c r="R127" s="21"/>
      <c r="S127" s="21"/>
      <c r="T127" s="21"/>
      <c r="U127" s="21"/>
    </row>
    <row r="128" spans="1:21" ht="13.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395"/>
      <c r="L128" s="21"/>
      <c r="M128" s="21"/>
      <c r="N128" s="21"/>
      <c r="O128" s="21"/>
      <c r="P128" s="21"/>
      <c r="Q128" s="21"/>
      <c r="R128" s="21"/>
      <c r="S128" s="21"/>
      <c r="T128" s="21"/>
      <c r="U128" s="21"/>
    </row>
    <row r="129" spans="1:21" ht="13.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395"/>
      <c r="L129" s="21"/>
      <c r="M129" s="21"/>
      <c r="N129" s="21"/>
      <c r="O129" s="21"/>
      <c r="P129" s="21"/>
      <c r="Q129" s="21"/>
      <c r="R129" s="21"/>
      <c r="S129" s="21"/>
      <c r="T129" s="21"/>
      <c r="U129" s="21"/>
    </row>
    <row r="130" spans="1:21" ht="13.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395"/>
      <c r="L130" s="21"/>
      <c r="M130" s="21"/>
      <c r="N130" s="21"/>
      <c r="O130" s="21"/>
      <c r="P130" s="21"/>
      <c r="Q130" s="21"/>
      <c r="R130" s="21"/>
      <c r="S130" s="21"/>
      <c r="T130" s="21"/>
      <c r="U130" s="21"/>
    </row>
    <row r="131" spans="1:21" ht="13.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395"/>
      <c r="L131" s="21"/>
      <c r="M131" s="21"/>
      <c r="N131" s="21"/>
      <c r="O131" s="21"/>
      <c r="P131" s="21"/>
      <c r="Q131" s="21"/>
      <c r="R131" s="21"/>
      <c r="S131" s="21"/>
      <c r="T131" s="21"/>
      <c r="U131" s="21"/>
    </row>
    <row r="132" spans="1:21" ht="13.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395"/>
      <c r="L132" s="21"/>
      <c r="M132" s="21"/>
      <c r="N132" s="21"/>
      <c r="O132" s="21"/>
      <c r="P132" s="21"/>
      <c r="Q132" s="21"/>
      <c r="R132" s="21"/>
      <c r="S132" s="21"/>
      <c r="T132" s="21"/>
      <c r="U132" s="21"/>
    </row>
    <row r="133" spans="1:21" ht="13.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395"/>
      <c r="L133" s="21"/>
      <c r="M133" s="21"/>
      <c r="N133" s="21"/>
      <c r="O133" s="21"/>
      <c r="P133" s="21"/>
      <c r="Q133" s="21"/>
      <c r="R133" s="21"/>
      <c r="S133" s="21"/>
      <c r="T133" s="21"/>
      <c r="U133" s="21"/>
    </row>
    <row r="134" spans="1:21" ht="13.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395"/>
      <c r="L134" s="21"/>
      <c r="M134" s="21"/>
      <c r="N134" s="21"/>
      <c r="O134" s="21"/>
      <c r="P134" s="21"/>
      <c r="Q134" s="21"/>
      <c r="R134" s="21"/>
      <c r="S134" s="21"/>
      <c r="T134" s="21"/>
      <c r="U134" s="21"/>
    </row>
    <row r="135" spans="1:21" ht="1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</row>
    <row r="136" spans="1:21" ht="1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</row>
    <row r="137" spans="1:21" ht="1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</row>
    <row r="138" spans="1:21" ht="1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</row>
    <row r="139" spans="1:21" ht="1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</row>
    <row r="140" spans="1:21" ht="1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</row>
    <row r="141" spans="1:21" ht="1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</row>
    <row r="142" spans="12:21" ht="12">
      <c r="L142" s="21"/>
      <c r="M142" s="21"/>
      <c r="N142" s="21"/>
      <c r="O142" s="21"/>
      <c r="P142" s="21"/>
      <c r="Q142" s="21"/>
      <c r="R142" s="21"/>
      <c r="S142" s="21"/>
      <c r="T142" s="21"/>
      <c r="U142" s="21"/>
    </row>
    <row r="152" ht="14.25">
      <c r="K152" s="139"/>
    </row>
    <row r="153" ht="14.25">
      <c r="K153" s="139"/>
    </row>
    <row r="154" ht="14.25">
      <c r="K154" s="139"/>
    </row>
    <row r="155" ht="14.25">
      <c r="K155" s="139"/>
    </row>
    <row r="156" ht="14.25">
      <c r="K156" s="139"/>
    </row>
    <row r="157" ht="14.25">
      <c r="K157" s="139"/>
    </row>
    <row r="158" ht="14.25">
      <c r="K158" s="139"/>
    </row>
    <row r="159" ht="14.25">
      <c r="K159" s="139"/>
    </row>
    <row r="160" ht="14.25">
      <c r="K160" s="139"/>
    </row>
    <row r="161" ht="14.25">
      <c r="K161" s="139"/>
    </row>
    <row r="162" ht="14.25">
      <c r="K162" s="139"/>
    </row>
    <row r="163" ht="14.25">
      <c r="K163" s="139"/>
    </row>
    <row r="164" ht="14.25">
      <c r="K164" s="139"/>
    </row>
    <row r="165" ht="14.25">
      <c r="K165" s="139"/>
    </row>
  </sheetData>
  <sheetProtection/>
  <mergeCells count="1">
    <mergeCell ref="A1:U3"/>
  </mergeCells>
  <printOptions/>
  <pageMargins left="0.7500000000000001" right="0.7500000000000001" top="0.32" bottom="0.23" header="0" footer="0"/>
  <pageSetup orientation="portrait" paperSize="9" scale="55" r:id="rId2"/>
  <rowBreaks count="1" manualBreakCount="1">
    <brk id="64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tabColor rgb="FFFF0000"/>
  </sheetPr>
  <dimension ref="A1:A1"/>
  <sheetViews>
    <sheetView showGridLines="0" zoomScalePageLayoutView="0" workbookViewId="0" topLeftCell="A1">
      <selection activeCell="O4" sqref="O4"/>
    </sheetView>
  </sheetViews>
  <sheetFormatPr defaultColWidth="9.140625" defaultRowHeight="12.75"/>
  <sheetData/>
  <sheetProtection/>
  <printOptions horizontalCentered="1"/>
  <pageMargins left="0.1968503937007874" right="0.1968503937007874" top="0.984251968503937" bottom="0.7874015748031497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A1"/>
  <sheetViews>
    <sheetView showGridLines="0" zoomScalePageLayoutView="0" workbookViewId="0" topLeftCell="A1">
      <selection activeCell="O7" sqref="O7"/>
    </sheetView>
  </sheetViews>
  <sheetFormatPr defaultColWidth="9.140625" defaultRowHeight="12.75"/>
  <sheetData/>
  <sheetProtection/>
  <printOptions horizontalCentered="1"/>
  <pageMargins left="0.1968503937007874" right="0.1968503937007874" top="0.984251968503937" bottom="0.7874015748031497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A1"/>
  <sheetViews>
    <sheetView showGridLines="0" zoomScalePageLayoutView="0" workbookViewId="0" topLeftCell="A1">
      <selection activeCell="N4" sqref="N4"/>
    </sheetView>
  </sheetViews>
  <sheetFormatPr defaultColWidth="9.140625" defaultRowHeight="12.75"/>
  <sheetData/>
  <sheetProtection/>
  <printOptions horizontalCentered="1"/>
  <pageMargins left="0.1968503937007874" right="0.1968503937007874" top="0.984251968503937" bottom="0.787401574803149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>
    <tabColor rgb="FFFF0000"/>
  </sheetPr>
  <dimension ref="A1:R98"/>
  <sheetViews>
    <sheetView zoomScale="80" zoomScaleNormal="80" zoomScalePageLayoutView="0" workbookViewId="0" topLeftCell="A1">
      <pane xSplit="1" topLeftCell="H1" activePane="topRight" state="frozen"/>
      <selection pane="topLeft" activeCell="A1" sqref="A1"/>
      <selection pane="topRight" activeCell="O11" sqref="O11"/>
    </sheetView>
  </sheetViews>
  <sheetFormatPr defaultColWidth="10.8515625" defaultRowHeight="12.75"/>
  <cols>
    <col min="1" max="1" width="43.00390625" style="2" customWidth="1"/>
    <col min="2" max="16" width="12.7109375" style="2" customWidth="1"/>
    <col min="17" max="18" width="13.7109375" style="2" customWidth="1"/>
    <col min="19" max="16384" width="10.8515625" style="2" customWidth="1"/>
  </cols>
  <sheetData>
    <row r="1" spans="1:18" s="1" customFormat="1" ht="48" customHeight="1" thickBot="1">
      <c r="A1" s="473" t="s">
        <v>482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</row>
    <row r="2" spans="1:18" s="1" customFormat="1" ht="18.75" customHeight="1">
      <c r="A2" s="475" t="s">
        <v>0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</row>
    <row r="3" spans="1:18" ht="18.75" customHeight="1" thickBot="1">
      <c r="A3" s="477"/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</row>
    <row r="4" spans="1:18" s="7" customFormat="1" ht="24.75" customHeight="1">
      <c r="A4" s="3" t="s">
        <v>1</v>
      </c>
      <c r="B4" s="4">
        <v>1999</v>
      </c>
      <c r="C4" s="5">
        <v>2000</v>
      </c>
      <c r="D4" s="5">
        <v>2001</v>
      </c>
      <c r="E4" s="5">
        <v>2002</v>
      </c>
      <c r="F4" s="5">
        <v>2003</v>
      </c>
      <c r="G4" s="5">
        <v>2004</v>
      </c>
      <c r="H4" s="5">
        <v>2005</v>
      </c>
      <c r="I4" s="5">
        <v>2006</v>
      </c>
      <c r="J4" s="5">
        <v>2007</v>
      </c>
      <c r="K4" s="5">
        <v>2008</v>
      </c>
      <c r="L4" s="6">
        <v>2009</v>
      </c>
      <c r="M4" s="5">
        <v>2010</v>
      </c>
      <c r="N4" s="5">
        <v>2011</v>
      </c>
      <c r="O4" s="5">
        <v>2012</v>
      </c>
      <c r="P4" s="185">
        <v>2013</v>
      </c>
      <c r="Q4" s="160">
        <v>2014</v>
      </c>
      <c r="R4" s="195">
        <v>2015</v>
      </c>
    </row>
    <row r="5" spans="1:18" ht="24.75" customHeight="1" thickBot="1">
      <c r="A5" s="188" t="s">
        <v>2</v>
      </c>
      <c r="B5" s="171">
        <f aca="true" t="shared" si="0" ref="B5:M5">SUM(B6:B12)</f>
        <v>13994</v>
      </c>
      <c r="C5" s="172">
        <f t="shared" si="0"/>
        <v>22847</v>
      </c>
      <c r="D5" s="173">
        <f t="shared" si="0"/>
        <v>36464</v>
      </c>
      <c r="E5" s="172">
        <f t="shared" si="0"/>
        <v>49440</v>
      </c>
      <c r="F5" s="172">
        <f t="shared" si="0"/>
        <v>64996</v>
      </c>
      <c r="G5" s="172">
        <f t="shared" si="0"/>
        <v>90554</v>
      </c>
      <c r="H5" s="172">
        <f t="shared" si="0"/>
        <v>111163</v>
      </c>
      <c r="I5" s="173">
        <f t="shared" si="0"/>
        <v>128211</v>
      </c>
      <c r="J5" s="172">
        <f t="shared" si="0"/>
        <v>154572</v>
      </c>
      <c r="K5" s="172">
        <f t="shared" si="0"/>
        <v>188574</v>
      </c>
      <c r="L5" s="173">
        <f t="shared" si="0"/>
        <v>222974</v>
      </c>
      <c r="M5" s="172">
        <f t="shared" si="0"/>
        <v>239880</v>
      </c>
      <c r="N5" s="173">
        <f>SUM(N6:N12)</f>
        <v>243393</v>
      </c>
      <c r="O5" s="173">
        <f>SUM(O6:O12)</f>
        <v>260852</v>
      </c>
      <c r="P5" s="173">
        <f>SUM(P6:P12)</f>
        <v>273861</v>
      </c>
      <c r="Q5" s="184">
        <f>SUM(Q6:Q12)</f>
        <v>296736</v>
      </c>
      <c r="R5" s="196">
        <f>SUM(R6:R12)</f>
        <v>319324</v>
      </c>
    </row>
    <row r="6" spans="1:18" ht="13.5">
      <c r="A6" s="187" t="s">
        <v>105</v>
      </c>
      <c r="B6" s="105">
        <v>129</v>
      </c>
      <c r="C6" s="106">
        <v>228</v>
      </c>
      <c r="D6" s="106">
        <v>311</v>
      </c>
      <c r="E6" s="107">
        <v>418</v>
      </c>
      <c r="F6" s="106">
        <v>626</v>
      </c>
      <c r="G6" s="106">
        <v>817</v>
      </c>
      <c r="H6" s="106">
        <v>1130</v>
      </c>
      <c r="I6" s="106">
        <v>1079</v>
      </c>
      <c r="J6" s="107">
        <v>1096</v>
      </c>
      <c r="K6" s="106">
        <v>1518</v>
      </c>
      <c r="L6" s="106">
        <v>1531</v>
      </c>
      <c r="M6" s="107">
        <v>1675</v>
      </c>
      <c r="N6" s="106">
        <v>1740</v>
      </c>
      <c r="O6" s="106">
        <v>2084</v>
      </c>
      <c r="P6" s="106">
        <f>'ISO 14001 Africa'!P3</f>
        <v>2519</v>
      </c>
      <c r="Q6" s="125">
        <f>'ISO 14001 Africa'!Q3</f>
        <v>2545</v>
      </c>
      <c r="R6" s="197">
        <f>'ISO 14001 Africa'!R3</f>
        <v>3024</v>
      </c>
    </row>
    <row r="7" spans="1:18" ht="15.75" customHeight="1">
      <c r="A7" s="46" t="s">
        <v>3</v>
      </c>
      <c r="B7" s="108">
        <v>309</v>
      </c>
      <c r="C7" s="109">
        <v>556</v>
      </c>
      <c r="D7" s="109">
        <v>681</v>
      </c>
      <c r="E7" s="109">
        <v>1418</v>
      </c>
      <c r="F7" s="109">
        <v>1691</v>
      </c>
      <c r="G7" s="109">
        <v>2955</v>
      </c>
      <c r="H7" s="109">
        <v>3411</v>
      </c>
      <c r="I7" s="109">
        <v>4355</v>
      </c>
      <c r="J7" s="109">
        <v>4260</v>
      </c>
      <c r="K7" s="109">
        <f>4654-241</f>
        <v>4413</v>
      </c>
      <c r="L7" s="109">
        <f>3889-141</f>
        <v>3748</v>
      </c>
      <c r="M7" s="109">
        <f>6423+576</f>
        <v>6999</v>
      </c>
      <c r="N7" s="109">
        <v>7074</v>
      </c>
      <c r="O7" s="109">
        <v>8202</v>
      </c>
      <c r="P7" s="109">
        <f>'ISO 14001 America'!P3</f>
        <v>9890</v>
      </c>
      <c r="Q7" s="126">
        <f>'ISO 14001 America'!Q3</f>
        <v>10084</v>
      </c>
      <c r="R7" s="198">
        <f>'ISO 14001 America'!R3</f>
        <v>9925</v>
      </c>
    </row>
    <row r="8" spans="1:18" ht="15.75" customHeight="1">
      <c r="A8" s="47" t="s">
        <v>4</v>
      </c>
      <c r="B8" s="108">
        <v>975</v>
      </c>
      <c r="C8" s="109">
        <v>1676</v>
      </c>
      <c r="D8" s="109">
        <v>2700</v>
      </c>
      <c r="E8" s="109">
        <v>4053</v>
      </c>
      <c r="F8" s="109">
        <v>5233</v>
      </c>
      <c r="G8" s="109">
        <v>6743</v>
      </c>
      <c r="H8" s="109">
        <v>7119</v>
      </c>
      <c r="I8" s="109">
        <v>7673</v>
      </c>
      <c r="J8" s="109">
        <v>7267</v>
      </c>
      <c r="K8" s="109">
        <v>7194</v>
      </c>
      <c r="L8" s="109">
        <v>7316</v>
      </c>
      <c r="M8" s="109">
        <v>6302</v>
      </c>
      <c r="N8" s="109">
        <v>7450</v>
      </c>
      <c r="O8" s="109">
        <v>8573</v>
      </c>
      <c r="P8" s="109">
        <f>'ISO 14001 America'!P43</f>
        <v>8917</v>
      </c>
      <c r="Q8" s="126">
        <f>'ISO 14001 America'!Q43</f>
        <v>8185</v>
      </c>
      <c r="R8" s="198">
        <f>'ISO 14001 America'!R43</f>
        <v>8712</v>
      </c>
    </row>
    <row r="9" spans="1:18" ht="15.75" customHeight="1">
      <c r="A9" s="47" t="s">
        <v>5</v>
      </c>
      <c r="B9" s="108">
        <v>7253</v>
      </c>
      <c r="C9" s="109">
        <v>10971</v>
      </c>
      <c r="D9" s="109">
        <v>17941</v>
      </c>
      <c r="E9" s="109">
        <v>23305</v>
      </c>
      <c r="F9" s="109">
        <v>30918</v>
      </c>
      <c r="G9" s="109">
        <v>39805</v>
      </c>
      <c r="H9" s="109">
        <v>47837</v>
      </c>
      <c r="I9" s="109">
        <v>55919</v>
      </c>
      <c r="J9" s="109">
        <v>65097</v>
      </c>
      <c r="K9" s="109">
        <v>78118</v>
      </c>
      <c r="L9" s="109">
        <v>89237</v>
      </c>
      <c r="M9" s="109">
        <v>103126</v>
      </c>
      <c r="N9" s="109">
        <v>101177</v>
      </c>
      <c r="O9" s="109">
        <f>'ISO 14001 Europe'!O3</f>
        <v>111807</v>
      </c>
      <c r="P9" s="109">
        <f>'ISO 14001 Europe'!P3</f>
        <v>115764</v>
      </c>
      <c r="Q9" s="126">
        <f>'ISO 14001 Europe'!Q3</f>
        <v>119072</v>
      </c>
      <c r="R9" s="198">
        <f>'ISO 14001 Europe'!R3</f>
        <v>119754</v>
      </c>
    </row>
    <row r="10" spans="1:18" ht="15.75" customHeight="1">
      <c r="A10" s="47" t="s">
        <v>106</v>
      </c>
      <c r="B10" s="108">
        <v>5120</v>
      </c>
      <c r="C10" s="109">
        <v>8993</v>
      </c>
      <c r="D10" s="109">
        <v>14218</v>
      </c>
      <c r="E10" s="109">
        <v>19307</v>
      </c>
      <c r="F10" s="109">
        <v>25151</v>
      </c>
      <c r="G10" s="109">
        <v>38050</v>
      </c>
      <c r="H10" s="109">
        <v>48800</v>
      </c>
      <c r="I10" s="109">
        <v>55428</v>
      </c>
      <c r="J10" s="109">
        <v>72350</v>
      </c>
      <c r="K10" s="109">
        <v>91156</v>
      </c>
      <c r="L10" s="109">
        <v>113850</v>
      </c>
      <c r="M10" s="109">
        <v>114883</v>
      </c>
      <c r="N10" s="109">
        <v>118802</v>
      </c>
      <c r="O10" s="109">
        <v>122370</v>
      </c>
      <c r="P10" s="109">
        <f>'ISO 14001 Asia'!P3</f>
        <v>126760</v>
      </c>
      <c r="Q10" s="126">
        <f>'ISO 14001 Asia'!Q3</f>
        <v>145877</v>
      </c>
      <c r="R10" s="198">
        <f>'ISO 14001 Asia'!R3</f>
        <v>165616</v>
      </c>
    </row>
    <row r="11" spans="1:18" ht="15.75" customHeight="1">
      <c r="A11" s="47" t="s">
        <v>107</v>
      </c>
      <c r="B11" s="108">
        <v>114</v>
      </c>
      <c r="C11" s="109">
        <v>267</v>
      </c>
      <c r="D11" s="109">
        <v>419</v>
      </c>
      <c r="E11" s="109">
        <v>636</v>
      </c>
      <c r="F11" s="109">
        <v>927</v>
      </c>
      <c r="G11" s="109">
        <v>1322</v>
      </c>
      <c r="H11" s="109">
        <v>1829</v>
      </c>
      <c r="I11" s="109">
        <v>2201</v>
      </c>
      <c r="J11" s="109">
        <v>2926</v>
      </c>
      <c r="K11" s="109">
        <v>3770</v>
      </c>
      <c r="L11" s="109">
        <v>4517</v>
      </c>
      <c r="M11" s="109">
        <v>4380</v>
      </c>
      <c r="N11" s="109">
        <v>4725</v>
      </c>
      <c r="O11" s="109">
        <v>4969</v>
      </c>
      <c r="P11" s="109">
        <f>'ISO 14001 Asia'!P41</f>
        <v>6577</v>
      </c>
      <c r="Q11" s="126">
        <f>'ISO 14001 Asia'!Q41</f>
        <v>7187</v>
      </c>
      <c r="R11" s="198">
        <f>'ISO 14001 Asia'!R41</f>
        <v>7708</v>
      </c>
    </row>
    <row r="12" spans="1:18" ht="14.25" thickBot="1">
      <c r="A12" s="88" t="s">
        <v>108</v>
      </c>
      <c r="B12" s="110">
        <v>94</v>
      </c>
      <c r="C12" s="111">
        <v>156</v>
      </c>
      <c r="D12" s="111">
        <v>194</v>
      </c>
      <c r="E12" s="111">
        <v>303</v>
      </c>
      <c r="F12" s="111">
        <v>450</v>
      </c>
      <c r="G12" s="111">
        <v>862</v>
      </c>
      <c r="H12" s="111">
        <v>1037</v>
      </c>
      <c r="I12" s="111">
        <v>1556</v>
      </c>
      <c r="J12" s="111">
        <v>1576</v>
      </c>
      <c r="K12" s="111">
        <v>2405</v>
      </c>
      <c r="L12" s="111">
        <v>2775</v>
      </c>
      <c r="M12" s="111">
        <v>2515</v>
      </c>
      <c r="N12" s="111">
        <v>2425</v>
      </c>
      <c r="O12" s="111">
        <v>2847</v>
      </c>
      <c r="P12" s="111">
        <f>'ISO 14001 Middle East'!P3</f>
        <v>3434</v>
      </c>
      <c r="Q12" s="127">
        <f>'ISO 14001 Middle East'!Q3</f>
        <v>3786</v>
      </c>
      <c r="R12" s="127">
        <f>'ISO 14001 Middle East'!R3</f>
        <v>4585</v>
      </c>
    </row>
    <row r="13" spans="1:16" ht="13.5">
      <c r="A13" s="189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186"/>
    </row>
    <row r="14" spans="1:18" ht="18.75" customHeight="1">
      <c r="A14" s="476" t="s">
        <v>6</v>
      </c>
      <c r="B14" s="476"/>
      <c r="C14" s="476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76"/>
    </row>
    <row r="15" spans="1:18" ht="18.75" customHeight="1" thickBot="1">
      <c r="A15" s="479"/>
      <c r="B15" s="479"/>
      <c r="C15" s="479"/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479"/>
      <c r="Q15" s="479"/>
      <c r="R15" s="479"/>
    </row>
    <row r="16" spans="1:18" ht="24" customHeight="1" thickTop="1">
      <c r="A16" s="179" t="s">
        <v>1</v>
      </c>
      <c r="B16" s="180">
        <v>1999</v>
      </c>
      <c r="C16" s="181">
        <v>2000</v>
      </c>
      <c r="D16" s="181">
        <v>2001</v>
      </c>
      <c r="E16" s="181">
        <v>2002</v>
      </c>
      <c r="F16" s="181">
        <v>2003</v>
      </c>
      <c r="G16" s="181">
        <v>2004</v>
      </c>
      <c r="H16" s="181">
        <v>2005</v>
      </c>
      <c r="I16" s="181">
        <v>2006</v>
      </c>
      <c r="J16" s="181">
        <v>2007</v>
      </c>
      <c r="K16" s="181">
        <v>2008</v>
      </c>
      <c r="L16" s="182">
        <v>2009</v>
      </c>
      <c r="M16" s="181">
        <v>2010</v>
      </c>
      <c r="N16" s="183">
        <v>2011</v>
      </c>
      <c r="O16" s="183">
        <v>2012</v>
      </c>
      <c r="P16" s="192">
        <v>2013</v>
      </c>
      <c r="Q16" s="456">
        <v>2014</v>
      </c>
      <c r="R16" s="206">
        <v>2015</v>
      </c>
    </row>
    <row r="17" spans="1:18" ht="24" customHeight="1" thickBot="1">
      <c r="A17" s="205" t="s">
        <v>2</v>
      </c>
      <c r="B17" s="176">
        <v>1</v>
      </c>
      <c r="C17" s="203">
        <v>1</v>
      </c>
      <c r="D17" s="203">
        <v>1</v>
      </c>
      <c r="E17" s="203">
        <v>1</v>
      </c>
      <c r="F17" s="203">
        <v>1</v>
      </c>
      <c r="G17" s="203">
        <v>1</v>
      </c>
      <c r="H17" s="203">
        <v>1</v>
      </c>
      <c r="I17" s="203">
        <v>1</v>
      </c>
      <c r="J17" s="203">
        <v>1</v>
      </c>
      <c r="K17" s="203">
        <v>1</v>
      </c>
      <c r="L17" s="204">
        <v>1</v>
      </c>
      <c r="M17" s="203">
        <v>1</v>
      </c>
      <c r="N17" s="204">
        <v>1</v>
      </c>
      <c r="O17" s="204">
        <v>1</v>
      </c>
      <c r="P17" s="203">
        <v>1</v>
      </c>
      <c r="Q17" s="203">
        <v>1</v>
      </c>
      <c r="R17" s="207">
        <v>1</v>
      </c>
    </row>
    <row r="18" spans="1:18" ht="13.5">
      <c r="A18" s="199" t="s">
        <v>105</v>
      </c>
      <c r="B18" s="200">
        <f aca="true" t="shared" si="1" ref="B18:B23">B6/B$5</f>
        <v>0.00921823638702301</v>
      </c>
      <c r="C18" s="201">
        <f aca="true" t="shared" si="2" ref="C18:O18">C6/C$5</f>
        <v>0.009979428371339782</v>
      </c>
      <c r="D18" s="201">
        <f t="shared" si="2"/>
        <v>0.00852896007020623</v>
      </c>
      <c r="E18" s="201">
        <f t="shared" si="2"/>
        <v>0.008454692556634304</v>
      </c>
      <c r="F18" s="201">
        <f t="shared" si="2"/>
        <v>0.00963136192996492</v>
      </c>
      <c r="G18" s="201">
        <f t="shared" si="2"/>
        <v>0.00902224087284935</v>
      </c>
      <c r="H18" s="201">
        <f t="shared" si="2"/>
        <v>0.010165252826929825</v>
      </c>
      <c r="I18" s="201">
        <f t="shared" si="2"/>
        <v>0.00841581455569335</v>
      </c>
      <c r="J18" s="201">
        <f t="shared" si="2"/>
        <v>0.0070905468001966725</v>
      </c>
      <c r="K18" s="201">
        <f t="shared" si="2"/>
        <v>0.008049890228769608</v>
      </c>
      <c r="L18" s="201">
        <f t="shared" si="2"/>
        <v>0.0068662714038408065</v>
      </c>
      <c r="M18" s="200">
        <f t="shared" si="2"/>
        <v>0.0069826579956644985</v>
      </c>
      <c r="N18" s="200">
        <f>N6/N$5</f>
        <v>0.007148931974214542</v>
      </c>
      <c r="O18" s="200">
        <f t="shared" si="2"/>
        <v>0.007989204606443501</v>
      </c>
      <c r="P18" s="201">
        <f aca="true" t="shared" si="3" ref="P18:Q24">P6/P$5</f>
        <v>0.009198096844749709</v>
      </c>
      <c r="Q18" s="200">
        <f t="shared" si="3"/>
        <v>0.008576647255472879</v>
      </c>
      <c r="R18" s="208">
        <f>R6/R$5</f>
        <v>0.009470005386378724</v>
      </c>
    </row>
    <row r="19" spans="1:18" ht="15.75" customHeight="1">
      <c r="A19" s="134" t="s">
        <v>3</v>
      </c>
      <c r="B19" s="69">
        <f t="shared" si="1"/>
        <v>0.022080891810776045</v>
      </c>
      <c r="C19" s="70">
        <f aca="true" t="shared" si="4" ref="C19:O19">C7/C$5</f>
        <v>0.024335799010811048</v>
      </c>
      <c r="D19" s="70">
        <f t="shared" si="4"/>
        <v>0.018675954365949977</v>
      </c>
      <c r="E19" s="70">
        <f t="shared" si="4"/>
        <v>0.028681229773462782</v>
      </c>
      <c r="F19" s="70">
        <f t="shared" si="4"/>
        <v>0.02601698566065604</v>
      </c>
      <c r="G19" s="70">
        <f t="shared" si="4"/>
        <v>0.03263246239812709</v>
      </c>
      <c r="H19" s="70">
        <f t="shared" si="4"/>
        <v>0.030684670258989053</v>
      </c>
      <c r="I19" s="70">
        <f t="shared" si="4"/>
        <v>0.03396744429105147</v>
      </c>
      <c r="J19" s="70">
        <f t="shared" si="4"/>
        <v>0.027559972051859328</v>
      </c>
      <c r="K19" s="70">
        <f t="shared" si="4"/>
        <v>0.023401953609723504</v>
      </c>
      <c r="L19" s="70">
        <f t="shared" si="4"/>
        <v>0.01680913469731897</v>
      </c>
      <c r="M19" s="69">
        <f t="shared" si="4"/>
        <v>0.029177088544272135</v>
      </c>
      <c r="N19" s="101">
        <f t="shared" si="4"/>
        <v>0.029064106198617053</v>
      </c>
      <c r="O19" s="101">
        <f t="shared" si="4"/>
        <v>0.03144311716988944</v>
      </c>
      <c r="P19" s="101">
        <f t="shared" si="3"/>
        <v>0.03611321071638532</v>
      </c>
      <c r="Q19" s="190">
        <f t="shared" si="3"/>
        <v>0.03398306912541788</v>
      </c>
      <c r="R19" s="209">
        <f>R7/R$5</f>
        <v>0.03108128421289975</v>
      </c>
    </row>
    <row r="20" spans="1:18" ht="15.75" customHeight="1">
      <c r="A20" s="135" t="s">
        <v>4</v>
      </c>
      <c r="B20" s="68">
        <f t="shared" si="1"/>
        <v>0.06967271687866228</v>
      </c>
      <c r="C20" s="67">
        <f aca="true" t="shared" si="5" ref="C20:O20">C8/C$5</f>
        <v>0.07335755241388366</v>
      </c>
      <c r="D20" s="67">
        <f t="shared" si="5"/>
        <v>0.07404563405002194</v>
      </c>
      <c r="E20" s="67">
        <f t="shared" si="5"/>
        <v>0.08197815533980582</v>
      </c>
      <c r="F20" s="67">
        <f t="shared" si="5"/>
        <v>0.0805126469321189</v>
      </c>
      <c r="G20" s="67">
        <f t="shared" si="5"/>
        <v>0.07446385582083619</v>
      </c>
      <c r="H20" s="67">
        <f t="shared" si="5"/>
        <v>0.06404109280965789</v>
      </c>
      <c r="I20" s="67">
        <f t="shared" si="5"/>
        <v>0.059846659023016745</v>
      </c>
      <c r="J20" s="67">
        <f t="shared" si="5"/>
        <v>0.047013689413347826</v>
      </c>
      <c r="K20" s="67">
        <f t="shared" si="5"/>
        <v>0.03814947977982119</v>
      </c>
      <c r="L20" s="67">
        <f t="shared" si="5"/>
        <v>0.03281100038569519</v>
      </c>
      <c r="M20" s="68">
        <f t="shared" si="5"/>
        <v>0.026271469067867266</v>
      </c>
      <c r="N20" s="101">
        <f t="shared" si="5"/>
        <v>0.030608932878102492</v>
      </c>
      <c r="O20" s="101">
        <f t="shared" si="5"/>
        <v>0.032865379602226547</v>
      </c>
      <c r="P20" s="101">
        <f t="shared" si="3"/>
        <v>0.03256031344368129</v>
      </c>
      <c r="Q20" s="190">
        <f t="shared" si="3"/>
        <v>0.027583441173298823</v>
      </c>
      <c r="R20" s="209">
        <f>R8/R$5</f>
        <v>0.02728263456551966</v>
      </c>
    </row>
    <row r="21" spans="1:18" ht="15.75" customHeight="1">
      <c r="A21" s="135" t="s">
        <v>5</v>
      </c>
      <c r="B21" s="69">
        <f t="shared" si="1"/>
        <v>0.5182935543804488</v>
      </c>
      <c r="C21" s="70">
        <f aca="true" t="shared" si="6" ref="C21:N21">C9/C$5</f>
        <v>0.48019433623670504</v>
      </c>
      <c r="D21" s="70">
        <f t="shared" si="6"/>
        <v>0.4920195261079421</v>
      </c>
      <c r="E21" s="70">
        <f t="shared" si="6"/>
        <v>0.4713794498381877</v>
      </c>
      <c r="F21" s="70">
        <f t="shared" si="6"/>
        <v>0.4756908117422611</v>
      </c>
      <c r="G21" s="70">
        <f t="shared" si="6"/>
        <v>0.4395719681074276</v>
      </c>
      <c r="H21" s="70">
        <f t="shared" si="6"/>
        <v>0.4303320349396832</v>
      </c>
      <c r="I21" s="70">
        <f t="shared" si="6"/>
        <v>0.43614822441132195</v>
      </c>
      <c r="J21" s="70">
        <f t="shared" si="6"/>
        <v>0.4211435447558419</v>
      </c>
      <c r="K21" s="70">
        <f t="shared" si="6"/>
        <v>0.41425647226022677</v>
      </c>
      <c r="L21" s="70">
        <f t="shared" si="6"/>
        <v>0.4002125808390216</v>
      </c>
      <c r="M21" s="69">
        <f t="shared" si="6"/>
        <v>0.42990661997665497</v>
      </c>
      <c r="N21" s="67">
        <f t="shared" si="6"/>
        <v>0.4156939599741981</v>
      </c>
      <c r="O21" s="67">
        <f>O9/O$5</f>
        <v>0.42862236057227854</v>
      </c>
      <c r="P21" s="67">
        <f t="shared" si="3"/>
        <v>0.42271079124081196</v>
      </c>
      <c r="Q21" s="68">
        <f>Q9/Q$5</f>
        <v>0.4012725115927963</v>
      </c>
      <c r="R21" s="210">
        <f>R9/R$5</f>
        <v>0.37502348711653366</v>
      </c>
    </row>
    <row r="22" spans="1:18" ht="15.75" customHeight="1">
      <c r="A22" s="135" t="s">
        <v>106</v>
      </c>
      <c r="B22" s="68">
        <f t="shared" si="1"/>
        <v>0.3658710876089753</v>
      </c>
      <c r="C22" s="67">
        <f aca="true" t="shared" si="7" ref="C22:O22">C10/C$5</f>
        <v>0.3936184181730643</v>
      </c>
      <c r="D22" s="67">
        <f t="shared" si="7"/>
        <v>0.38991882404563405</v>
      </c>
      <c r="E22" s="67">
        <f t="shared" si="7"/>
        <v>0.39051375404530747</v>
      </c>
      <c r="F22" s="67">
        <f t="shared" si="7"/>
        <v>0.38696227460151394</v>
      </c>
      <c r="G22" s="67">
        <f t="shared" si="7"/>
        <v>0.4201912670892506</v>
      </c>
      <c r="H22" s="67">
        <f t="shared" si="7"/>
        <v>0.4389949893399782</v>
      </c>
      <c r="I22" s="67">
        <f t="shared" si="7"/>
        <v>0.4323185998081288</v>
      </c>
      <c r="J22" s="67">
        <f t="shared" si="7"/>
        <v>0.46806666149108506</v>
      </c>
      <c r="K22" s="67">
        <f t="shared" si="7"/>
        <v>0.48339643853341396</v>
      </c>
      <c r="L22" s="67">
        <f t="shared" si="7"/>
        <v>0.5105976481562873</v>
      </c>
      <c r="M22" s="68">
        <f t="shared" si="7"/>
        <v>0.4789186259796565</v>
      </c>
      <c r="N22" s="102">
        <f t="shared" si="7"/>
        <v>0.4881077105750782</v>
      </c>
      <c r="O22" s="67">
        <f t="shared" si="7"/>
        <v>0.46911658718353705</v>
      </c>
      <c r="P22" s="67">
        <f t="shared" si="3"/>
        <v>0.4628625470585443</v>
      </c>
      <c r="Q22" s="68">
        <f t="shared" si="3"/>
        <v>0.49160533268629353</v>
      </c>
      <c r="R22" s="210">
        <f>R10/R$5</f>
        <v>0.5186456389122021</v>
      </c>
    </row>
    <row r="23" spans="1:18" ht="15.75" customHeight="1">
      <c r="A23" s="135" t="s">
        <v>107</v>
      </c>
      <c r="B23" s="68">
        <f t="shared" si="1"/>
        <v>0.00814634843504359</v>
      </c>
      <c r="C23" s="67">
        <f aca="true" t="shared" si="8" ref="C23:O23">C11/C$5</f>
        <v>0.011686435855911061</v>
      </c>
      <c r="D23" s="67">
        <f t="shared" si="8"/>
        <v>0.011490785432207109</v>
      </c>
      <c r="E23" s="67">
        <f t="shared" si="8"/>
        <v>0.012864077669902912</v>
      </c>
      <c r="F23" s="67">
        <f t="shared" si="8"/>
        <v>0.014262416148686074</v>
      </c>
      <c r="G23" s="67">
        <f t="shared" si="8"/>
        <v>0.014599023786911677</v>
      </c>
      <c r="H23" s="67">
        <f t="shared" si="8"/>
        <v>0.0164533163012873</v>
      </c>
      <c r="I23" s="67">
        <f t="shared" si="8"/>
        <v>0.017167013750770215</v>
      </c>
      <c r="J23" s="67">
        <f t="shared" si="8"/>
        <v>0.01892968972388272</v>
      </c>
      <c r="K23" s="67">
        <f t="shared" si="8"/>
        <v>0.01999215162217485</v>
      </c>
      <c r="L23" s="67">
        <f t="shared" si="8"/>
        <v>0.020257967296635482</v>
      </c>
      <c r="M23" s="68">
        <f t="shared" si="8"/>
        <v>0.01825912956478239</v>
      </c>
      <c r="N23" s="101">
        <f t="shared" si="8"/>
        <v>0.01941304803342742</v>
      </c>
      <c r="O23" s="101">
        <f t="shared" si="8"/>
        <v>0.019049115973808903</v>
      </c>
      <c r="P23" s="101">
        <f t="shared" si="3"/>
        <v>0.024015832849511247</v>
      </c>
      <c r="Q23" s="190">
        <f t="shared" si="3"/>
        <v>0.02422018224954168</v>
      </c>
      <c r="R23" s="209">
        <f>R11/R$5</f>
        <v>0.024138492565544713</v>
      </c>
    </row>
    <row r="24" spans="1:18" ht="14.25" thickBot="1">
      <c r="A24" s="136" t="s">
        <v>108</v>
      </c>
      <c r="B24" s="71">
        <f aca="true" t="shared" si="9" ref="B24:O24">B12/B$5</f>
        <v>0.0067171644990710305</v>
      </c>
      <c r="C24" s="72">
        <f t="shared" si="9"/>
        <v>0.006828029938285114</v>
      </c>
      <c r="D24" s="72">
        <f t="shared" si="9"/>
        <v>0.005320315928038614</v>
      </c>
      <c r="E24" s="72">
        <f t="shared" si="9"/>
        <v>0.006128640776699029</v>
      </c>
      <c r="F24" s="72">
        <f t="shared" si="9"/>
        <v>0.006923502984799064</v>
      </c>
      <c r="G24" s="72">
        <f t="shared" si="9"/>
        <v>0.009519181924597478</v>
      </c>
      <c r="H24" s="72">
        <f t="shared" si="9"/>
        <v>0.009328643523474537</v>
      </c>
      <c r="I24" s="72">
        <f t="shared" si="9"/>
        <v>0.01213624416001747</v>
      </c>
      <c r="J24" s="72">
        <f t="shared" si="9"/>
        <v>0.010195895763786456</v>
      </c>
      <c r="K24" s="72">
        <f t="shared" si="9"/>
        <v>0.012753613965870162</v>
      </c>
      <c r="L24" s="72">
        <f t="shared" si="9"/>
        <v>0.012445397221200678</v>
      </c>
      <c r="M24" s="73">
        <f t="shared" si="9"/>
        <v>0.010484408871102217</v>
      </c>
      <c r="N24" s="100">
        <f t="shared" si="9"/>
        <v>0.009963310366362221</v>
      </c>
      <c r="O24" s="100">
        <f t="shared" si="9"/>
        <v>0.010914234891816048</v>
      </c>
      <c r="P24" s="100">
        <f t="shared" si="3"/>
        <v>0.012539207846316196</v>
      </c>
      <c r="Q24" s="191">
        <f t="shared" si="3"/>
        <v>0.012758815917178907</v>
      </c>
      <c r="R24" s="211">
        <f>R12/R$5</f>
        <v>0.014358457240921446</v>
      </c>
    </row>
    <row r="25" spans="1:16" ht="12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94"/>
      <c r="O25" s="194"/>
      <c r="P25" s="193"/>
    </row>
    <row r="26" spans="1:18" ht="18.75" customHeight="1">
      <c r="A26" s="480" t="s">
        <v>7</v>
      </c>
      <c r="B26" s="481"/>
      <c r="C26" s="481"/>
      <c r="D26" s="481"/>
      <c r="E26" s="481"/>
      <c r="F26" s="481"/>
      <c r="G26" s="481"/>
      <c r="H26" s="481"/>
      <c r="I26" s="481"/>
      <c r="J26" s="481"/>
      <c r="K26" s="481"/>
      <c r="L26" s="481"/>
      <c r="M26" s="481"/>
      <c r="N26" s="481"/>
      <c r="O26" s="481"/>
      <c r="P26" s="481"/>
      <c r="Q26" s="481"/>
      <c r="R26" s="481"/>
    </row>
    <row r="27" spans="1:18" ht="18.75" customHeight="1" thickBot="1">
      <c r="A27" s="482"/>
      <c r="B27" s="483"/>
      <c r="C27" s="483"/>
      <c r="D27" s="483"/>
      <c r="E27" s="483"/>
      <c r="F27" s="483"/>
      <c r="G27" s="483"/>
      <c r="H27" s="483"/>
      <c r="I27" s="483"/>
      <c r="J27" s="483"/>
      <c r="K27" s="483"/>
      <c r="L27" s="483"/>
      <c r="M27" s="483"/>
      <c r="N27" s="483"/>
      <c r="O27" s="483"/>
      <c r="P27" s="483"/>
      <c r="Q27" s="483"/>
      <c r="R27" s="483"/>
    </row>
    <row r="28" spans="1:18" ht="24" customHeight="1">
      <c r="A28" s="16" t="s">
        <v>1</v>
      </c>
      <c r="B28" s="48"/>
      <c r="C28" s="48">
        <v>2000</v>
      </c>
      <c r="D28" s="17">
        <v>2001</v>
      </c>
      <c r="E28" s="17">
        <v>2002</v>
      </c>
      <c r="F28" s="17">
        <v>2003</v>
      </c>
      <c r="G28" s="17">
        <v>2004</v>
      </c>
      <c r="H28" s="17">
        <v>2005</v>
      </c>
      <c r="I28" s="17">
        <v>2006</v>
      </c>
      <c r="J28" s="17">
        <v>2007</v>
      </c>
      <c r="K28" s="17">
        <v>2008</v>
      </c>
      <c r="L28" s="17">
        <v>2009</v>
      </c>
      <c r="M28" s="17">
        <v>2010</v>
      </c>
      <c r="N28" s="18">
        <v>2011</v>
      </c>
      <c r="O28" s="18">
        <v>2012</v>
      </c>
      <c r="P28" s="185">
        <v>2013</v>
      </c>
      <c r="Q28" s="92">
        <v>2014</v>
      </c>
      <c r="R28" s="214">
        <v>2015</v>
      </c>
    </row>
    <row r="29" spans="1:18" ht="24" customHeight="1" thickBot="1">
      <c r="A29" s="221" t="s">
        <v>2</v>
      </c>
      <c r="B29" s="222"/>
      <c r="C29" s="175">
        <f>C5-B$5</f>
        <v>8853</v>
      </c>
      <c r="D29" s="175">
        <f aca="true" t="shared" si="10" ref="D29:M29">D5-C$5</f>
        <v>13617</v>
      </c>
      <c r="E29" s="175">
        <f t="shared" si="10"/>
        <v>12976</v>
      </c>
      <c r="F29" s="175">
        <f t="shared" si="10"/>
        <v>15556</v>
      </c>
      <c r="G29" s="175">
        <f t="shared" si="10"/>
        <v>25558</v>
      </c>
      <c r="H29" s="175">
        <f t="shared" si="10"/>
        <v>20609</v>
      </c>
      <c r="I29" s="175">
        <f t="shared" si="10"/>
        <v>17048</v>
      </c>
      <c r="J29" s="175">
        <f t="shared" si="10"/>
        <v>26361</v>
      </c>
      <c r="K29" s="175">
        <f t="shared" si="10"/>
        <v>34002</v>
      </c>
      <c r="L29" s="175">
        <f t="shared" si="10"/>
        <v>34400</v>
      </c>
      <c r="M29" s="175">
        <f t="shared" si="10"/>
        <v>16906</v>
      </c>
      <c r="N29" s="212">
        <f>N5-M5</f>
        <v>3513</v>
      </c>
      <c r="O29" s="175">
        <f>O5-N5</f>
        <v>17459</v>
      </c>
      <c r="P29" s="175">
        <f>P5-O5</f>
        <v>13009</v>
      </c>
      <c r="Q29" s="172">
        <f>Q5-P5</f>
        <v>22875</v>
      </c>
      <c r="R29" s="215">
        <f>R5-Q5</f>
        <v>22588</v>
      </c>
    </row>
    <row r="30" spans="1:18" ht="15.75" customHeight="1">
      <c r="A30" s="219" t="s">
        <v>105</v>
      </c>
      <c r="B30" s="220"/>
      <c r="C30" s="112">
        <f>C6-B$6</f>
        <v>99</v>
      </c>
      <c r="D30" s="112">
        <f aca="true" t="shared" si="11" ref="D30:M30">D6-C$6</f>
        <v>83</v>
      </c>
      <c r="E30" s="112">
        <f t="shared" si="11"/>
        <v>107</v>
      </c>
      <c r="F30" s="112">
        <f t="shared" si="11"/>
        <v>208</v>
      </c>
      <c r="G30" s="112">
        <f t="shared" si="11"/>
        <v>191</v>
      </c>
      <c r="H30" s="112">
        <f t="shared" si="11"/>
        <v>313</v>
      </c>
      <c r="I30" s="112">
        <f t="shared" si="11"/>
        <v>-51</v>
      </c>
      <c r="J30" s="112">
        <f t="shared" si="11"/>
        <v>17</v>
      </c>
      <c r="K30" s="112">
        <f t="shared" si="11"/>
        <v>422</v>
      </c>
      <c r="L30" s="112">
        <f t="shared" si="11"/>
        <v>13</v>
      </c>
      <c r="M30" s="112">
        <f t="shared" si="11"/>
        <v>144</v>
      </c>
      <c r="N30" s="112">
        <f aca="true" t="shared" si="12" ref="N30:N36">N6-M6</f>
        <v>65</v>
      </c>
      <c r="O30" s="112">
        <f aca="true" t="shared" si="13" ref="O30:R36">O6-N6</f>
        <v>344</v>
      </c>
      <c r="P30" s="112">
        <f t="shared" si="13"/>
        <v>435</v>
      </c>
      <c r="Q30" s="112">
        <f t="shared" si="13"/>
        <v>26</v>
      </c>
      <c r="R30" s="216">
        <f t="shared" si="13"/>
        <v>479</v>
      </c>
    </row>
    <row r="31" spans="1:18" ht="15.75" customHeight="1">
      <c r="A31" s="49" t="s">
        <v>3</v>
      </c>
      <c r="B31" s="161"/>
      <c r="C31" s="113">
        <f>C7-B$7</f>
        <v>247</v>
      </c>
      <c r="D31" s="113">
        <f aca="true" t="shared" si="14" ref="D31:M31">D7-C$7</f>
        <v>125</v>
      </c>
      <c r="E31" s="113">
        <f t="shared" si="14"/>
        <v>737</v>
      </c>
      <c r="F31" s="113">
        <f t="shared" si="14"/>
        <v>273</v>
      </c>
      <c r="G31" s="113">
        <f t="shared" si="14"/>
        <v>1264</v>
      </c>
      <c r="H31" s="113">
        <f t="shared" si="14"/>
        <v>456</v>
      </c>
      <c r="I31" s="113">
        <f t="shared" si="14"/>
        <v>944</v>
      </c>
      <c r="J31" s="113">
        <f t="shared" si="14"/>
        <v>-95</v>
      </c>
      <c r="K31" s="113">
        <f t="shared" si="14"/>
        <v>153</v>
      </c>
      <c r="L31" s="113">
        <f t="shared" si="14"/>
        <v>-665</v>
      </c>
      <c r="M31" s="113">
        <f t="shared" si="14"/>
        <v>3251</v>
      </c>
      <c r="N31" s="116">
        <f t="shared" si="12"/>
        <v>75</v>
      </c>
      <c r="O31" s="116">
        <f t="shared" si="13"/>
        <v>1128</v>
      </c>
      <c r="P31" s="116">
        <f t="shared" si="13"/>
        <v>1688</v>
      </c>
      <c r="Q31" s="113">
        <f t="shared" si="13"/>
        <v>194</v>
      </c>
      <c r="R31" s="217">
        <f t="shared" si="13"/>
        <v>-159</v>
      </c>
    </row>
    <row r="32" spans="1:18" ht="15.75" customHeight="1">
      <c r="A32" s="50" t="s">
        <v>4</v>
      </c>
      <c r="B32" s="161"/>
      <c r="C32" s="113">
        <f>C8-B$8</f>
        <v>701</v>
      </c>
      <c r="D32" s="113">
        <f aca="true" t="shared" si="15" ref="D32:M32">D8-C$8</f>
        <v>1024</v>
      </c>
      <c r="E32" s="113">
        <f t="shared" si="15"/>
        <v>1353</v>
      </c>
      <c r="F32" s="113">
        <f t="shared" si="15"/>
        <v>1180</v>
      </c>
      <c r="G32" s="113">
        <f t="shared" si="15"/>
        <v>1510</v>
      </c>
      <c r="H32" s="113">
        <f t="shared" si="15"/>
        <v>376</v>
      </c>
      <c r="I32" s="113">
        <f t="shared" si="15"/>
        <v>554</v>
      </c>
      <c r="J32" s="113">
        <f t="shared" si="15"/>
        <v>-406</v>
      </c>
      <c r="K32" s="113">
        <f t="shared" si="15"/>
        <v>-73</v>
      </c>
      <c r="L32" s="113">
        <f t="shared" si="15"/>
        <v>122</v>
      </c>
      <c r="M32" s="113">
        <f t="shared" si="15"/>
        <v>-1014</v>
      </c>
      <c r="N32" s="116">
        <f t="shared" si="12"/>
        <v>1148</v>
      </c>
      <c r="O32" s="116">
        <f t="shared" si="13"/>
        <v>1123</v>
      </c>
      <c r="P32" s="116">
        <f t="shared" si="13"/>
        <v>344</v>
      </c>
      <c r="Q32" s="113">
        <f t="shared" si="13"/>
        <v>-732</v>
      </c>
      <c r="R32" s="217">
        <f t="shared" si="13"/>
        <v>527</v>
      </c>
    </row>
    <row r="33" spans="1:18" ht="15.75" customHeight="1">
      <c r="A33" s="50" t="s">
        <v>5</v>
      </c>
      <c r="B33" s="161"/>
      <c r="C33" s="113">
        <f>C9-B$9</f>
        <v>3718</v>
      </c>
      <c r="D33" s="113">
        <f aca="true" t="shared" si="16" ref="D33:M33">D9-C$9</f>
        <v>6970</v>
      </c>
      <c r="E33" s="113">
        <f t="shared" si="16"/>
        <v>5364</v>
      </c>
      <c r="F33" s="113">
        <f t="shared" si="16"/>
        <v>7613</v>
      </c>
      <c r="G33" s="113">
        <f t="shared" si="16"/>
        <v>8887</v>
      </c>
      <c r="H33" s="113">
        <f t="shared" si="16"/>
        <v>8032</v>
      </c>
      <c r="I33" s="113">
        <f t="shared" si="16"/>
        <v>8082</v>
      </c>
      <c r="J33" s="113">
        <f t="shared" si="16"/>
        <v>9178</v>
      </c>
      <c r="K33" s="113">
        <f t="shared" si="16"/>
        <v>13021</v>
      </c>
      <c r="L33" s="113">
        <f t="shared" si="16"/>
        <v>11119</v>
      </c>
      <c r="M33" s="113">
        <f t="shared" si="16"/>
        <v>13889</v>
      </c>
      <c r="N33" s="116">
        <f t="shared" si="12"/>
        <v>-1949</v>
      </c>
      <c r="O33" s="116">
        <f t="shared" si="13"/>
        <v>10630</v>
      </c>
      <c r="P33" s="116">
        <f t="shared" si="13"/>
        <v>3957</v>
      </c>
      <c r="Q33" s="113">
        <f t="shared" si="13"/>
        <v>3308</v>
      </c>
      <c r="R33" s="217">
        <f t="shared" si="13"/>
        <v>682</v>
      </c>
    </row>
    <row r="34" spans="1:18" ht="15.75" customHeight="1">
      <c r="A34" s="50" t="s">
        <v>106</v>
      </c>
      <c r="B34" s="161"/>
      <c r="C34" s="113">
        <f aca="true" t="shared" si="17" ref="C34:M34">C10-B$10</f>
        <v>3873</v>
      </c>
      <c r="D34" s="113">
        <f t="shared" si="17"/>
        <v>5225</v>
      </c>
      <c r="E34" s="113">
        <f t="shared" si="17"/>
        <v>5089</v>
      </c>
      <c r="F34" s="113">
        <f t="shared" si="17"/>
        <v>5844</v>
      </c>
      <c r="G34" s="113">
        <f t="shared" si="17"/>
        <v>12899</v>
      </c>
      <c r="H34" s="113">
        <f t="shared" si="17"/>
        <v>10750</v>
      </c>
      <c r="I34" s="113">
        <f t="shared" si="17"/>
        <v>6628</v>
      </c>
      <c r="J34" s="113">
        <f t="shared" si="17"/>
        <v>16922</v>
      </c>
      <c r="K34" s="113">
        <f t="shared" si="17"/>
        <v>18806</v>
      </c>
      <c r="L34" s="113">
        <f t="shared" si="17"/>
        <v>22694</v>
      </c>
      <c r="M34" s="113">
        <f t="shared" si="17"/>
        <v>1033</v>
      </c>
      <c r="N34" s="116">
        <f t="shared" si="12"/>
        <v>3919</v>
      </c>
      <c r="O34" s="116">
        <f t="shared" si="13"/>
        <v>3568</v>
      </c>
      <c r="P34" s="116">
        <f t="shared" si="13"/>
        <v>4390</v>
      </c>
      <c r="Q34" s="113">
        <f t="shared" si="13"/>
        <v>19117</v>
      </c>
      <c r="R34" s="217">
        <f t="shared" si="13"/>
        <v>19739</v>
      </c>
    </row>
    <row r="35" spans="1:18" ht="15.75" customHeight="1">
      <c r="A35" s="50" t="s">
        <v>107</v>
      </c>
      <c r="B35" s="161"/>
      <c r="C35" s="113">
        <f>C11-B$11</f>
        <v>153</v>
      </c>
      <c r="D35" s="113">
        <f aca="true" t="shared" si="18" ref="D35:M35">D11-C$11</f>
        <v>152</v>
      </c>
      <c r="E35" s="113">
        <f t="shared" si="18"/>
        <v>217</v>
      </c>
      <c r="F35" s="113">
        <f t="shared" si="18"/>
        <v>291</v>
      </c>
      <c r="G35" s="113">
        <f t="shared" si="18"/>
        <v>395</v>
      </c>
      <c r="H35" s="113">
        <f t="shared" si="18"/>
        <v>507</v>
      </c>
      <c r="I35" s="113">
        <f t="shared" si="18"/>
        <v>372</v>
      </c>
      <c r="J35" s="113">
        <f t="shared" si="18"/>
        <v>725</v>
      </c>
      <c r="K35" s="113">
        <f t="shared" si="18"/>
        <v>844</v>
      </c>
      <c r="L35" s="113">
        <f t="shared" si="18"/>
        <v>747</v>
      </c>
      <c r="M35" s="113">
        <f t="shared" si="18"/>
        <v>-137</v>
      </c>
      <c r="N35" s="116">
        <f t="shared" si="12"/>
        <v>345</v>
      </c>
      <c r="O35" s="116">
        <f t="shared" si="13"/>
        <v>244</v>
      </c>
      <c r="P35" s="116">
        <f t="shared" si="13"/>
        <v>1608</v>
      </c>
      <c r="Q35" s="113">
        <f t="shared" si="13"/>
        <v>610</v>
      </c>
      <c r="R35" s="217">
        <f t="shared" si="13"/>
        <v>521</v>
      </c>
    </row>
    <row r="36" spans="1:18" ht="14.25" thickBot="1">
      <c r="A36" s="51" t="s">
        <v>108</v>
      </c>
      <c r="B36" s="162"/>
      <c r="C36" s="114">
        <f>C12-B$12</f>
        <v>62</v>
      </c>
      <c r="D36" s="114">
        <f aca="true" t="shared" si="19" ref="D36:M36">D12-C$12</f>
        <v>38</v>
      </c>
      <c r="E36" s="114">
        <f t="shared" si="19"/>
        <v>109</v>
      </c>
      <c r="F36" s="114">
        <f t="shared" si="19"/>
        <v>147</v>
      </c>
      <c r="G36" s="114">
        <f t="shared" si="19"/>
        <v>412</v>
      </c>
      <c r="H36" s="114">
        <f t="shared" si="19"/>
        <v>175</v>
      </c>
      <c r="I36" s="114">
        <f t="shared" si="19"/>
        <v>519</v>
      </c>
      <c r="J36" s="114">
        <f t="shared" si="19"/>
        <v>20</v>
      </c>
      <c r="K36" s="114">
        <f t="shared" si="19"/>
        <v>829</v>
      </c>
      <c r="L36" s="114">
        <f t="shared" si="19"/>
        <v>370</v>
      </c>
      <c r="M36" s="114">
        <f t="shared" si="19"/>
        <v>-260</v>
      </c>
      <c r="N36" s="114">
        <f t="shared" si="12"/>
        <v>-90</v>
      </c>
      <c r="O36" s="114">
        <f t="shared" si="13"/>
        <v>422</v>
      </c>
      <c r="P36" s="114">
        <f t="shared" si="13"/>
        <v>587</v>
      </c>
      <c r="Q36" s="114">
        <f t="shared" si="13"/>
        <v>352</v>
      </c>
      <c r="R36" s="218">
        <f t="shared" si="13"/>
        <v>799</v>
      </c>
    </row>
    <row r="37" spans="1:16" ht="12" customHeight="1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213"/>
    </row>
    <row r="38" spans="1:18" ht="18.75" customHeight="1">
      <c r="A38" s="480" t="s">
        <v>8</v>
      </c>
      <c r="B38" s="481"/>
      <c r="C38" s="481"/>
      <c r="D38" s="481"/>
      <c r="E38" s="481"/>
      <c r="F38" s="481"/>
      <c r="G38" s="481"/>
      <c r="H38" s="481"/>
      <c r="I38" s="481"/>
      <c r="J38" s="481"/>
      <c r="K38" s="481"/>
      <c r="L38" s="481"/>
      <c r="M38" s="481"/>
      <c r="N38" s="481"/>
      <c r="O38" s="481"/>
      <c r="P38" s="481"/>
      <c r="Q38" s="481"/>
      <c r="R38" s="481"/>
    </row>
    <row r="39" spans="1:18" ht="18.75" customHeight="1" thickBot="1">
      <c r="A39" s="482"/>
      <c r="B39" s="483"/>
      <c r="C39" s="483"/>
      <c r="D39" s="483"/>
      <c r="E39" s="483"/>
      <c r="F39" s="483"/>
      <c r="G39" s="483"/>
      <c r="H39" s="483"/>
      <c r="I39" s="483"/>
      <c r="J39" s="483"/>
      <c r="K39" s="483"/>
      <c r="L39" s="483"/>
      <c r="M39" s="483"/>
      <c r="N39" s="483"/>
      <c r="O39" s="483"/>
      <c r="P39" s="483"/>
      <c r="Q39" s="483"/>
      <c r="R39" s="483"/>
    </row>
    <row r="40" spans="1:18" ht="24" customHeight="1">
      <c r="A40" s="16" t="s">
        <v>1</v>
      </c>
      <c r="B40" s="48"/>
      <c r="C40" s="48">
        <v>2000</v>
      </c>
      <c r="D40" s="17">
        <v>2001</v>
      </c>
      <c r="E40" s="17">
        <v>2002</v>
      </c>
      <c r="F40" s="17">
        <v>2003</v>
      </c>
      <c r="G40" s="17">
        <v>2004</v>
      </c>
      <c r="H40" s="17">
        <v>2005</v>
      </c>
      <c r="I40" s="17">
        <v>2006</v>
      </c>
      <c r="J40" s="17">
        <v>2007</v>
      </c>
      <c r="K40" s="17">
        <v>2008</v>
      </c>
      <c r="L40" s="17">
        <v>2009</v>
      </c>
      <c r="M40" s="17">
        <v>2010</v>
      </c>
      <c r="N40" s="18">
        <v>2011</v>
      </c>
      <c r="O40" s="18">
        <v>2012</v>
      </c>
      <c r="P40" s="99">
        <v>2013</v>
      </c>
      <c r="Q40" s="18">
        <v>2014</v>
      </c>
      <c r="R40" s="18">
        <v>2015</v>
      </c>
    </row>
    <row r="41" spans="1:18" ht="24" customHeight="1" thickBot="1">
      <c r="A41" s="221" t="s">
        <v>2</v>
      </c>
      <c r="B41" s="176"/>
      <c r="C41" s="176">
        <f aca="true" t="shared" si="20" ref="C41:M41">C29/B5</f>
        <v>0.6326282692582536</v>
      </c>
      <c r="D41" s="176">
        <f t="shared" si="20"/>
        <v>0.5960082286514641</v>
      </c>
      <c r="E41" s="176">
        <f t="shared" si="20"/>
        <v>0.355857832382624</v>
      </c>
      <c r="F41" s="176">
        <f t="shared" si="20"/>
        <v>0.31464401294498384</v>
      </c>
      <c r="G41" s="176">
        <f t="shared" si="20"/>
        <v>0.39322419841220996</v>
      </c>
      <c r="H41" s="176">
        <f t="shared" si="20"/>
        <v>0.22758795856615943</v>
      </c>
      <c r="I41" s="176">
        <f t="shared" si="20"/>
        <v>0.15336038070221206</v>
      </c>
      <c r="J41" s="176">
        <f t="shared" si="20"/>
        <v>0.20560638322764818</v>
      </c>
      <c r="K41" s="176">
        <f t="shared" si="20"/>
        <v>0.21997515720829128</v>
      </c>
      <c r="L41" s="176">
        <f t="shared" si="20"/>
        <v>0.18242175485485804</v>
      </c>
      <c r="M41" s="176">
        <f t="shared" si="20"/>
        <v>0.07582049925103375</v>
      </c>
      <c r="N41" s="174">
        <f>N29/M5</f>
        <v>0.014644822411205603</v>
      </c>
      <c r="O41" s="174">
        <f>O5/N5-1</f>
        <v>0.07173172605621358</v>
      </c>
      <c r="P41" s="174">
        <f>P5/O5-1</f>
        <v>0.04987119132688278</v>
      </c>
      <c r="Q41" s="174">
        <f>Q5/P5-1</f>
        <v>0.08352777503916231</v>
      </c>
      <c r="R41" s="174">
        <f>R5/Q5-1</f>
        <v>0.07612153564110868</v>
      </c>
    </row>
    <row r="42" spans="1:18" ht="15.75" customHeight="1">
      <c r="A42" s="219" t="s">
        <v>105</v>
      </c>
      <c r="B42" s="230"/>
      <c r="C42" s="74">
        <f aca="true" t="shared" si="21" ref="C42:N42">C30/B6</f>
        <v>0.7674418604651163</v>
      </c>
      <c r="D42" s="74">
        <f t="shared" si="21"/>
        <v>0.36403508771929827</v>
      </c>
      <c r="E42" s="74">
        <f t="shared" si="21"/>
        <v>0.3440514469453376</v>
      </c>
      <c r="F42" s="74">
        <f t="shared" si="21"/>
        <v>0.49760765550239233</v>
      </c>
      <c r="G42" s="74">
        <f t="shared" si="21"/>
        <v>0.305111821086262</v>
      </c>
      <c r="H42" s="74">
        <f t="shared" si="21"/>
        <v>0.38310893512851896</v>
      </c>
      <c r="I42" s="74">
        <f t="shared" si="21"/>
        <v>-0.04513274336283186</v>
      </c>
      <c r="J42" s="74">
        <f t="shared" si="21"/>
        <v>0.015755329008341055</v>
      </c>
      <c r="K42" s="74">
        <f t="shared" si="21"/>
        <v>0.38503649635036497</v>
      </c>
      <c r="L42" s="74">
        <f t="shared" si="21"/>
        <v>0.008563899868247694</v>
      </c>
      <c r="M42" s="74">
        <f t="shared" si="21"/>
        <v>0.09405617243631613</v>
      </c>
      <c r="N42" s="74">
        <f t="shared" si="21"/>
        <v>0.03880597014925373</v>
      </c>
      <c r="O42" s="74">
        <f aca="true" t="shared" si="22" ref="O42:R48">O6/N6-1</f>
        <v>0.19770114942528738</v>
      </c>
      <c r="P42" s="74">
        <f t="shared" si="22"/>
        <v>0.2087332053742803</v>
      </c>
      <c r="Q42" s="74">
        <f t="shared" si="22"/>
        <v>0.0103215561730845</v>
      </c>
      <c r="R42" s="74">
        <f t="shared" si="22"/>
        <v>0.18821218074656199</v>
      </c>
    </row>
    <row r="43" spans="1:18" ht="15.75" customHeight="1">
      <c r="A43" s="49" t="s">
        <v>3</v>
      </c>
      <c r="B43" s="76"/>
      <c r="C43" s="75">
        <f aca="true" t="shared" si="23" ref="C43:N43">C31/B7</f>
        <v>0.7993527508090615</v>
      </c>
      <c r="D43" s="75">
        <f t="shared" si="23"/>
        <v>0.22482014388489208</v>
      </c>
      <c r="E43" s="75">
        <f t="shared" si="23"/>
        <v>1.0822320117474302</v>
      </c>
      <c r="F43" s="75">
        <f t="shared" si="23"/>
        <v>0.192524682651622</v>
      </c>
      <c r="G43" s="75">
        <f t="shared" si="23"/>
        <v>0.7474866942637493</v>
      </c>
      <c r="H43" s="75">
        <f t="shared" si="23"/>
        <v>0.15431472081218275</v>
      </c>
      <c r="I43" s="75">
        <f t="shared" si="23"/>
        <v>0.27675168572266196</v>
      </c>
      <c r="J43" s="75">
        <f t="shared" si="23"/>
        <v>-0.021814006888633754</v>
      </c>
      <c r="K43" s="75">
        <f t="shared" si="23"/>
        <v>0.03591549295774648</v>
      </c>
      <c r="L43" s="75">
        <f t="shared" si="23"/>
        <v>-0.15069113981418536</v>
      </c>
      <c r="M43" s="75">
        <f t="shared" si="23"/>
        <v>0.8673959445037354</v>
      </c>
      <c r="N43" s="118">
        <f t="shared" si="23"/>
        <v>0.010715816545220747</v>
      </c>
      <c r="O43" s="118">
        <f t="shared" si="22"/>
        <v>0.15945716709075497</v>
      </c>
      <c r="P43" s="118">
        <f t="shared" si="22"/>
        <v>0.20580346257010484</v>
      </c>
      <c r="Q43" s="118">
        <f t="shared" si="22"/>
        <v>0.019615773508594447</v>
      </c>
      <c r="R43" s="118">
        <f t="shared" si="22"/>
        <v>-0.01576755255850848</v>
      </c>
    </row>
    <row r="44" spans="1:18" ht="15.75" customHeight="1">
      <c r="A44" s="50" t="s">
        <v>4</v>
      </c>
      <c r="B44" s="76"/>
      <c r="C44" s="76">
        <f aca="true" t="shared" si="24" ref="C44:N44">C32/B8</f>
        <v>0.718974358974359</v>
      </c>
      <c r="D44" s="76">
        <f t="shared" si="24"/>
        <v>0.6109785202863962</v>
      </c>
      <c r="E44" s="76">
        <f t="shared" si="24"/>
        <v>0.5011111111111111</v>
      </c>
      <c r="F44" s="76">
        <f t="shared" si="24"/>
        <v>0.29114236368122376</v>
      </c>
      <c r="G44" s="76">
        <f t="shared" si="24"/>
        <v>0.28855341104528953</v>
      </c>
      <c r="H44" s="76">
        <f t="shared" si="24"/>
        <v>0.05576153047604924</v>
      </c>
      <c r="I44" s="76">
        <f t="shared" si="24"/>
        <v>0.07781991852788313</v>
      </c>
      <c r="J44" s="76">
        <f t="shared" si="24"/>
        <v>-0.05291281115600156</v>
      </c>
      <c r="K44" s="76">
        <f t="shared" si="24"/>
        <v>-0.010045410760974267</v>
      </c>
      <c r="L44" s="76">
        <f t="shared" si="24"/>
        <v>0.016958576591604116</v>
      </c>
      <c r="M44" s="76">
        <f t="shared" si="24"/>
        <v>-0.13860032804811373</v>
      </c>
      <c r="N44" s="118">
        <f t="shared" si="24"/>
        <v>0.18216439225642653</v>
      </c>
      <c r="O44" s="118">
        <f t="shared" si="22"/>
        <v>0.15073825503355698</v>
      </c>
      <c r="P44" s="118">
        <f t="shared" si="22"/>
        <v>0.04012597690423414</v>
      </c>
      <c r="Q44" s="118">
        <f t="shared" si="22"/>
        <v>-0.08209038914433109</v>
      </c>
      <c r="R44" s="118">
        <f t="shared" si="22"/>
        <v>0.0643860720830789</v>
      </c>
    </row>
    <row r="45" spans="1:18" ht="15.75" customHeight="1">
      <c r="A45" s="50" t="s">
        <v>5</v>
      </c>
      <c r="B45" s="76"/>
      <c r="C45" s="75">
        <f aca="true" t="shared" si="25" ref="C45:N45">C33/B9</f>
        <v>0.5126154694609127</v>
      </c>
      <c r="D45" s="75">
        <f t="shared" si="25"/>
        <v>0.6353112751800201</v>
      </c>
      <c r="E45" s="75">
        <f t="shared" si="25"/>
        <v>0.29897998996711445</v>
      </c>
      <c r="F45" s="75">
        <f t="shared" si="25"/>
        <v>0.32666809697489807</v>
      </c>
      <c r="G45" s="75">
        <f t="shared" si="25"/>
        <v>0.2874377385341872</v>
      </c>
      <c r="H45" s="75">
        <f t="shared" si="25"/>
        <v>0.20178369551563874</v>
      </c>
      <c r="I45" s="75">
        <f t="shared" si="25"/>
        <v>0.16894872170077554</v>
      </c>
      <c r="J45" s="75">
        <f t="shared" si="25"/>
        <v>0.16413025984012589</v>
      </c>
      <c r="K45" s="75">
        <f t="shared" si="25"/>
        <v>0.20002457870562393</v>
      </c>
      <c r="L45" s="75">
        <f t="shared" si="25"/>
        <v>0.1423359533014158</v>
      </c>
      <c r="M45" s="75">
        <f t="shared" si="25"/>
        <v>0.15564171812140704</v>
      </c>
      <c r="N45" s="118">
        <f t="shared" si="25"/>
        <v>-0.018899210674320734</v>
      </c>
      <c r="O45" s="118">
        <f t="shared" si="22"/>
        <v>0.1050634037380036</v>
      </c>
      <c r="P45" s="118">
        <f t="shared" si="22"/>
        <v>0.03539134401245003</v>
      </c>
      <c r="Q45" s="118">
        <f t="shared" si="22"/>
        <v>0.02857537749213912</v>
      </c>
      <c r="R45" s="118">
        <f t="shared" si="22"/>
        <v>0.005727626981994138</v>
      </c>
    </row>
    <row r="46" spans="1:18" ht="15.75" customHeight="1">
      <c r="A46" s="50" t="s">
        <v>106</v>
      </c>
      <c r="B46" s="76"/>
      <c r="C46" s="76">
        <f aca="true" t="shared" si="26" ref="C46:N46">C34/B10</f>
        <v>0.7564453125</v>
      </c>
      <c r="D46" s="76">
        <f t="shared" si="26"/>
        <v>0.5810074502390749</v>
      </c>
      <c r="E46" s="76">
        <f t="shared" si="26"/>
        <v>0.357926571951048</v>
      </c>
      <c r="F46" s="76">
        <f t="shared" si="26"/>
        <v>0.30268814419640544</v>
      </c>
      <c r="G46" s="76">
        <f t="shared" si="26"/>
        <v>0.5128623116377082</v>
      </c>
      <c r="H46" s="76">
        <f t="shared" si="26"/>
        <v>0.28252299605781866</v>
      </c>
      <c r="I46" s="76">
        <f t="shared" si="26"/>
        <v>0.13581967213114754</v>
      </c>
      <c r="J46" s="76">
        <f t="shared" si="26"/>
        <v>0.3052969618243487</v>
      </c>
      <c r="K46" s="76">
        <f t="shared" si="26"/>
        <v>0.2599308914996545</v>
      </c>
      <c r="L46" s="76">
        <f t="shared" si="26"/>
        <v>0.24895783053227435</v>
      </c>
      <c r="M46" s="76">
        <f t="shared" si="26"/>
        <v>0.009073342116820378</v>
      </c>
      <c r="N46" s="118">
        <f t="shared" si="26"/>
        <v>0.03411296710566402</v>
      </c>
      <c r="O46" s="118">
        <f t="shared" si="22"/>
        <v>0.030033164424841274</v>
      </c>
      <c r="P46" s="118">
        <f t="shared" si="22"/>
        <v>0.035874805916482844</v>
      </c>
      <c r="Q46" s="118">
        <f t="shared" si="22"/>
        <v>0.1508125591669296</v>
      </c>
      <c r="R46" s="118">
        <f t="shared" si="22"/>
        <v>0.1353126263907265</v>
      </c>
    </row>
    <row r="47" spans="1:18" ht="15.75" customHeight="1">
      <c r="A47" s="50" t="s">
        <v>107</v>
      </c>
      <c r="B47" s="76"/>
      <c r="C47" s="76">
        <f aca="true" t="shared" si="27" ref="C47:N47">C35/B11</f>
        <v>1.3421052631578947</v>
      </c>
      <c r="D47" s="76">
        <f t="shared" si="27"/>
        <v>0.5692883895131086</v>
      </c>
      <c r="E47" s="76">
        <f t="shared" si="27"/>
        <v>0.5178997613365155</v>
      </c>
      <c r="F47" s="76">
        <f t="shared" si="27"/>
        <v>0.45754716981132076</v>
      </c>
      <c r="G47" s="76">
        <f t="shared" si="27"/>
        <v>0.4261057173678533</v>
      </c>
      <c r="H47" s="76">
        <f t="shared" si="27"/>
        <v>0.3835098335854766</v>
      </c>
      <c r="I47" s="76">
        <f t="shared" si="27"/>
        <v>0.2033898305084746</v>
      </c>
      <c r="J47" s="76">
        <f t="shared" si="27"/>
        <v>0.3293957292139936</v>
      </c>
      <c r="K47" s="76">
        <f t="shared" si="27"/>
        <v>0.2884483937115516</v>
      </c>
      <c r="L47" s="76">
        <f t="shared" si="27"/>
        <v>0.19814323607427056</v>
      </c>
      <c r="M47" s="76">
        <f t="shared" si="27"/>
        <v>-0.030329864954615895</v>
      </c>
      <c r="N47" s="118">
        <f t="shared" si="27"/>
        <v>0.07876712328767123</v>
      </c>
      <c r="O47" s="118">
        <f t="shared" si="22"/>
        <v>0.05164021164021171</v>
      </c>
      <c r="P47" s="118">
        <f t="shared" si="22"/>
        <v>0.3236063594284564</v>
      </c>
      <c r="Q47" s="118">
        <f t="shared" si="22"/>
        <v>0.09274745324616096</v>
      </c>
      <c r="R47" s="118">
        <f t="shared" si="22"/>
        <v>0.07249199944343965</v>
      </c>
    </row>
    <row r="48" spans="1:18" ht="14.25" thickBot="1">
      <c r="A48" s="137" t="s">
        <v>108</v>
      </c>
      <c r="B48" s="138"/>
      <c r="C48" s="138">
        <f aca="true" t="shared" si="28" ref="C48:N48">C36/B12</f>
        <v>0.6595744680851063</v>
      </c>
      <c r="D48" s="138">
        <f t="shared" si="28"/>
        <v>0.24358974358974358</v>
      </c>
      <c r="E48" s="138">
        <f t="shared" si="28"/>
        <v>0.5618556701030928</v>
      </c>
      <c r="F48" s="138">
        <f t="shared" si="28"/>
        <v>0.48514851485148514</v>
      </c>
      <c r="G48" s="138">
        <f t="shared" si="28"/>
        <v>0.9155555555555556</v>
      </c>
      <c r="H48" s="138">
        <f t="shared" si="28"/>
        <v>0.20301624129930396</v>
      </c>
      <c r="I48" s="138">
        <f t="shared" si="28"/>
        <v>0.5004821600771456</v>
      </c>
      <c r="J48" s="138">
        <f t="shared" si="28"/>
        <v>0.012853470437017995</v>
      </c>
      <c r="K48" s="138">
        <f t="shared" si="28"/>
        <v>0.5260152284263959</v>
      </c>
      <c r="L48" s="138">
        <f t="shared" si="28"/>
        <v>0.15384615384615385</v>
      </c>
      <c r="M48" s="138">
        <f t="shared" si="28"/>
        <v>-0.0936936936936937</v>
      </c>
      <c r="N48" s="138">
        <f t="shared" si="28"/>
        <v>-0.03578528827037773</v>
      </c>
      <c r="O48" s="138">
        <f t="shared" si="22"/>
        <v>0.17402061855670103</v>
      </c>
      <c r="P48" s="138">
        <f t="shared" si="22"/>
        <v>0.20618194590797323</v>
      </c>
      <c r="Q48" s="138">
        <f t="shared" si="22"/>
        <v>0.10250436808386731</v>
      </c>
      <c r="R48" s="138">
        <f t="shared" si="22"/>
        <v>0.2110406761753829</v>
      </c>
    </row>
    <row r="49" spans="1:18" ht="15.75" customHeight="1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223"/>
      <c r="R49" s="21"/>
    </row>
    <row r="50" spans="1:18" ht="15.75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21"/>
      <c r="R50" s="21"/>
    </row>
    <row r="51" spans="1:18" ht="18.75" customHeight="1">
      <c r="A51" s="481" t="s">
        <v>9</v>
      </c>
      <c r="B51" s="481"/>
      <c r="C51" s="481"/>
      <c r="D51" s="481"/>
      <c r="E51" s="481"/>
      <c r="F51" s="481"/>
      <c r="G51" s="481"/>
      <c r="H51" s="481"/>
      <c r="I51" s="481"/>
      <c r="J51" s="481"/>
      <c r="K51" s="481"/>
      <c r="L51" s="481"/>
      <c r="M51" s="481"/>
      <c r="N51" s="481"/>
      <c r="O51" s="481"/>
      <c r="P51" s="481"/>
      <c r="Q51" s="481"/>
      <c r="R51" s="481"/>
    </row>
    <row r="52" spans="1:18" ht="18.75" customHeight="1" thickBot="1">
      <c r="A52" s="484"/>
      <c r="B52" s="484"/>
      <c r="C52" s="484"/>
      <c r="D52" s="484"/>
      <c r="E52" s="484"/>
      <c r="F52" s="484"/>
      <c r="G52" s="484"/>
      <c r="H52" s="484"/>
      <c r="I52" s="484"/>
      <c r="J52" s="484"/>
      <c r="K52" s="484"/>
      <c r="L52" s="484"/>
      <c r="M52" s="484"/>
      <c r="N52" s="484"/>
      <c r="O52" s="484"/>
      <c r="P52" s="484"/>
      <c r="Q52" s="484"/>
      <c r="R52" s="484"/>
    </row>
    <row r="53" spans="1:18" ht="24" customHeight="1" thickTop="1">
      <c r="A53" s="224" t="s">
        <v>1</v>
      </c>
      <c r="B53" s="225">
        <v>1999</v>
      </c>
      <c r="C53" s="181">
        <v>2000</v>
      </c>
      <c r="D53" s="181">
        <v>2001</v>
      </c>
      <c r="E53" s="181">
        <v>2002</v>
      </c>
      <c r="F53" s="181">
        <v>2003</v>
      </c>
      <c r="G53" s="181">
        <v>2004</v>
      </c>
      <c r="H53" s="181">
        <v>2005</v>
      </c>
      <c r="I53" s="181">
        <v>2006</v>
      </c>
      <c r="J53" s="181">
        <v>2007</v>
      </c>
      <c r="K53" s="181">
        <v>2008</v>
      </c>
      <c r="L53" s="181">
        <v>2009</v>
      </c>
      <c r="M53" s="181">
        <v>2010</v>
      </c>
      <c r="N53" s="182">
        <v>2011</v>
      </c>
      <c r="O53" s="182">
        <v>2012</v>
      </c>
      <c r="P53" s="192">
        <v>2013</v>
      </c>
      <c r="Q53" s="192">
        <v>2014</v>
      </c>
      <c r="R53" s="458">
        <v>2015</v>
      </c>
    </row>
    <row r="54" spans="1:18" ht="24" customHeight="1" thickBot="1">
      <c r="A54" s="202" t="s">
        <v>2</v>
      </c>
      <c r="B54" s="177">
        <f>SUM(B55:B61)</f>
        <v>84</v>
      </c>
      <c r="C54" s="178">
        <f aca="true" t="shared" si="29" ref="C54:R54">SUM(C55:C61)</f>
        <v>98</v>
      </c>
      <c r="D54" s="178">
        <f t="shared" si="29"/>
        <v>112</v>
      </c>
      <c r="E54" s="178">
        <f t="shared" si="29"/>
        <v>117</v>
      </c>
      <c r="F54" s="178">
        <f t="shared" si="29"/>
        <v>114</v>
      </c>
      <c r="G54" s="178">
        <f t="shared" si="29"/>
        <v>128</v>
      </c>
      <c r="H54" s="178">
        <f t="shared" si="29"/>
        <v>139</v>
      </c>
      <c r="I54" s="178">
        <f t="shared" si="29"/>
        <v>141</v>
      </c>
      <c r="J54" s="178">
        <f t="shared" si="29"/>
        <v>149</v>
      </c>
      <c r="K54" s="178">
        <f t="shared" si="29"/>
        <v>156</v>
      </c>
      <c r="L54" s="178">
        <f t="shared" si="29"/>
        <v>160</v>
      </c>
      <c r="M54" s="178">
        <f t="shared" si="29"/>
        <v>156</v>
      </c>
      <c r="N54" s="178">
        <f t="shared" si="29"/>
        <v>157</v>
      </c>
      <c r="O54" s="178">
        <f t="shared" si="29"/>
        <v>167</v>
      </c>
      <c r="P54" s="172">
        <f t="shared" si="29"/>
        <v>171</v>
      </c>
      <c r="Q54" s="172">
        <f t="shared" si="29"/>
        <v>170</v>
      </c>
      <c r="R54" s="457">
        <f t="shared" si="29"/>
        <v>201</v>
      </c>
    </row>
    <row r="55" spans="1:18" ht="13.5">
      <c r="A55" s="219" t="s">
        <v>105</v>
      </c>
      <c r="B55" s="61">
        <v>8</v>
      </c>
      <c r="C55" s="62">
        <v>10</v>
      </c>
      <c r="D55" s="62">
        <v>12</v>
      </c>
      <c r="E55" s="62">
        <v>15</v>
      </c>
      <c r="F55" s="62">
        <v>13</v>
      </c>
      <c r="G55" s="62">
        <v>19</v>
      </c>
      <c r="H55" s="62">
        <v>23</v>
      </c>
      <c r="I55" s="62">
        <v>25</v>
      </c>
      <c r="J55" s="62">
        <v>29</v>
      </c>
      <c r="K55" s="62">
        <v>33</v>
      </c>
      <c r="L55" s="62">
        <v>32</v>
      </c>
      <c r="M55" s="62">
        <v>27</v>
      </c>
      <c r="N55" s="93">
        <v>32</v>
      </c>
      <c r="O55" s="128">
        <v>39</v>
      </c>
      <c r="P55" s="129">
        <v>40</v>
      </c>
      <c r="Q55" s="128">
        <v>41</v>
      </c>
      <c r="R55" s="231">
        <v>51</v>
      </c>
    </row>
    <row r="56" spans="1:18" ht="13.5">
      <c r="A56" s="49" t="s">
        <v>3</v>
      </c>
      <c r="B56" s="10">
        <v>14</v>
      </c>
      <c r="C56" s="11">
        <v>18</v>
      </c>
      <c r="D56" s="11">
        <v>22</v>
      </c>
      <c r="E56" s="11">
        <v>21</v>
      </c>
      <c r="F56" s="11">
        <v>21</v>
      </c>
      <c r="G56" s="11">
        <v>24</v>
      </c>
      <c r="H56" s="11">
        <v>26</v>
      </c>
      <c r="I56" s="11">
        <v>26</v>
      </c>
      <c r="J56" s="11">
        <v>26</v>
      </c>
      <c r="K56" s="11">
        <v>27</v>
      </c>
      <c r="L56" s="11">
        <v>28</v>
      </c>
      <c r="M56" s="11">
        <v>28</v>
      </c>
      <c r="N56" s="94">
        <v>27</v>
      </c>
      <c r="O56" s="94">
        <v>28</v>
      </c>
      <c r="P56" s="56">
        <v>25</v>
      </c>
      <c r="Q56" s="47">
        <v>27</v>
      </c>
      <c r="R56" s="228">
        <v>36</v>
      </c>
    </row>
    <row r="57" spans="1:18" ht="13.5">
      <c r="A57" s="50" t="s">
        <v>4</v>
      </c>
      <c r="B57" s="10">
        <v>3</v>
      </c>
      <c r="C57" s="11">
        <v>3</v>
      </c>
      <c r="D57" s="11">
        <v>3</v>
      </c>
      <c r="E57" s="11">
        <v>3</v>
      </c>
      <c r="F57" s="11">
        <v>3</v>
      </c>
      <c r="G57" s="11">
        <v>3</v>
      </c>
      <c r="H57" s="11">
        <v>3</v>
      </c>
      <c r="I57" s="11">
        <v>3</v>
      </c>
      <c r="J57" s="11">
        <v>3</v>
      </c>
      <c r="K57" s="11">
        <v>3</v>
      </c>
      <c r="L57" s="11">
        <v>3</v>
      </c>
      <c r="M57" s="11">
        <v>3</v>
      </c>
      <c r="N57" s="94">
        <v>3</v>
      </c>
      <c r="O57" s="94">
        <v>3</v>
      </c>
      <c r="P57" s="56">
        <v>3</v>
      </c>
      <c r="Q57" s="47">
        <v>3</v>
      </c>
      <c r="R57" s="228">
        <v>3</v>
      </c>
    </row>
    <row r="58" spans="1:18" ht="13.5">
      <c r="A58" s="50" t="s">
        <v>5</v>
      </c>
      <c r="B58" s="8">
        <v>32</v>
      </c>
      <c r="C58" s="9">
        <v>36</v>
      </c>
      <c r="D58" s="9">
        <v>40</v>
      </c>
      <c r="E58" s="9">
        <v>42</v>
      </c>
      <c r="F58" s="9">
        <v>41</v>
      </c>
      <c r="G58" s="9">
        <v>44</v>
      </c>
      <c r="H58" s="9">
        <v>44</v>
      </c>
      <c r="I58" s="9">
        <v>47</v>
      </c>
      <c r="J58" s="9">
        <v>47</v>
      </c>
      <c r="K58" s="9">
        <v>49</v>
      </c>
      <c r="L58" s="9">
        <v>49</v>
      </c>
      <c r="M58" s="9">
        <v>49</v>
      </c>
      <c r="N58" s="47">
        <v>49</v>
      </c>
      <c r="O58" s="47">
        <v>49</v>
      </c>
      <c r="P58" s="56">
        <v>49</v>
      </c>
      <c r="Q58" s="47">
        <v>49</v>
      </c>
      <c r="R58" s="228">
        <v>50</v>
      </c>
    </row>
    <row r="59" spans="1:18" ht="13.5">
      <c r="A59" s="50" t="s">
        <v>106</v>
      </c>
      <c r="B59" s="59">
        <v>14</v>
      </c>
      <c r="C59" s="60">
        <v>16</v>
      </c>
      <c r="D59" s="60">
        <v>17</v>
      </c>
      <c r="E59" s="60">
        <v>18</v>
      </c>
      <c r="F59" s="60">
        <v>18</v>
      </c>
      <c r="G59" s="60">
        <v>18</v>
      </c>
      <c r="H59" s="60">
        <v>22</v>
      </c>
      <c r="I59" s="60">
        <v>19</v>
      </c>
      <c r="J59" s="60">
        <v>21</v>
      </c>
      <c r="K59" s="60">
        <v>19</v>
      </c>
      <c r="L59" s="60">
        <v>22</v>
      </c>
      <c r="M59" s="60">
        <v>24</v>
      </c>
      <c r="N59" s="95">
        <v>23</v>
      </c>
      <c r="O59" s="130">
        <v>24</v>
      </c>
      <c r="P59" s="131">
        <v>27</v>
      </c>
      <c r="Q59" s="130">
        <v>24</v>
      </c>
      <c r="R59" s="227">
        <v>33</v>
      </c>
    </row>
    <row r="60" spans="1:18" ht="13.5">
      <c r="A60" s="50" t="s">
        <v>107</v>
      </c>
      <c r="B60" s="10">
        <v>3</v>
      </c>
      <c r="C60" s="11">
        <v>4</v>
      </c>
      <c r="D60" s="11">
        <v>6</v>
      </c>
      <c r="E60" s="11">
        <v>6</v>
      </c>
      <c r="F60" s="11">
        <v>8</v>
      </c>
      <c r="G60" s="11">
        <v>8</v>
      </c>
      <c r="H60" s="11">
        <v>9</v>
      </c>
      <c r="I60" s="11">
        <v>9</v>
      </c>
      <c r="J60" s="11">
        <v>11</v>
      </c>
      <c r="K60" s="11">
        <v>13</v>
      </c>
      <c r="L60" s="11">
        <v>13</v>
      </c>
      <c r="M60" s="11">
        <v>12</v>
      </c>
      <c r="N60" s="94">
        <v>12</v>
      </c>
      <c r="O60" s="94">
        <v>12</v>
      </c>
      <c r="P60" s="56">
        <v>13</v>
      </c>
      <c r="Q60" s="47">
        <v>14</v>
      </c>
      <c r="R60" s="228">
        <v>14</v>
      </c>
    </row>
    <row r="61" spans="1:18" ht="14.25" thickBot="1">
      <c r="A61" s="51" t="s">
        <v>108</v>
      </c>
      <c r="B61" s="12">
        <v>10</v>
      </c>
      <c r="C61" s="13">
        <v>11</v>
      </c>
      <c r="D61" s="13">
        <v>12</v>
      </c>
      <c r="E61" s="13">
        <v>12</v>
      </c>
      <c r="F61" s="13">
        <v>10</v>
      </c>
      <c r="G61" s="13">
        <v>12</v>
      </c>
      <c r="H61" s="13">
        <v>12</v>
      </c>
      <c r="I61" s="13">
        <v>12</v>
      </c>
      <c r="J61" s="13">
        <v>12</v>
      </c>
      <c r="K61" s="13">
        <v>12</v>
      </c>
      <c r="L61" s="13">
        <v>13</v>
      </c>
      <c r="M61" s="13">
        <v>13</v>
      </c>
      <c r="N61" s="96">
        <v>11</v>
      </c>
      <c r="O61" s="96">
        <v>12</v>
      </c>
      <c r="P61" s="132">
        <v>14</v>
      </c>
      <c r="Q61" s="226">
        <v>12</v>
      </c>
      <c r="R61" s="229">
        <v>14</v>
      </c>
    </row>
    <row r="62" spans="1:16" ht="16.5" thickBot="1">
      <c r="A62" s="8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66"/>
      <c r="P62" s="19"/>
    </row>
    <row r="63" spans="1:16" ht="12.75" customHeight="1">
      <c r="A63" s="20"/>
      <c r="B63" s="494" t="s">
        <v>286</v>
      </c>
      <c r="C63" s="495"/>
      <c r="D63" s="495"/>
      <c r="E63" s="495"/>
      <c r="F63" s="495"/>
      <c r="G63" s="495"/>
      <c r="H63" s="495"/>
      <c r="I63" s="496"/>
      <c r="J63" s="21"/>
      <c r="K63" s="21"/>
      <c r="L63" s="21"/>
      <c r="M63" s="21"/>
      <c r="N63" s="21"/>
      <c r="O63" s="21"/>
      <c r="P63" s="21"/>
    </row>
    <row r="64" spans="1:16" ht="13.5" customHeight="1">
      <c r="A64" s="20"/>
      <c r="B64" s="497"/>
      <c r="C64" s="498"/>
      <c r="D64" s="498"/>
      <c r="E64" s="498"/>
      <c r="F64" s="498"/>
      <c r="G64" s="498"/>
      <c r="H64" s="498"/>
      <c r="I64" s="499"/>
      <c r="J64" s="21"/>
      <c r="K64" s="21"/>
      <c r="L64" s="21"/>
      <c r="M64" s="21"/>
      <c r="N64" s="21"/>
      <c r="O64" s="21"/>
      <c r="P64" s="21"/>
    </row>
    <row r="65" spans="1:16" ht="13.5">
      <c r="A65" s="20"/>
      <c r="B65" s="22">
        <v>1</v>
      </c>
      <c r="C65" s="485" t="s">
        <v>135</v>
      </c>
      <c r="D65" s="486" t="s">
        <v>117</v>
      </c>
      <c r="E65" s="486" t="s">
        <v>117</v>
      </c>
      <c r="F65" s="486" t="s">
        <v>117</v>
      </c>
      <c r="G65" s="487" t="s">
        <v>117</v>
      </c>
      <c r="H65" s="492">
        <v>114303</v>
      </c>
      <c r="I65" s="493"/>
      <c r="J65" s="232"/>
      <c r="M65" s="21"/>
      <c r="N65" s="21"/>
      <c r="O65" s="21"/>
      <c r="P65" s="21"/>
    </row>
    <row r="66" spans="1:16" ht="13.5">
      <c r="A66" s="20"/>
      <c r="B66" s="22">
        <v>2</v>
      </c>
      <c r="C66" s="485" t="s">
        <v>138</v>
      </c>
      <c r="D66" s="486" t="s">
        <v>118</v>
      </c>
      <c r="E66" s="486" t="s">
        <v>118</v>
      </c>
      <c r="F66" s="486" t="s">
        <v>118</v>
      </c>
      <c r="G66" s="487" t="s">
        <v>118</v>
      </c>
      <c r="H66" s="492">
        <v>26069</v>
      </c>
      <c r="I66" s="493"/>
      <c r="J66" s="232"/>
      <c r="M66" s="21"/>
      <c r="N66" s="21"/>
      <c r="O66" s="21"/>
      <c r="P66" s="21"/>
    </row>
    <row r="67" spans="1:16" ht="13.5">
      <c r="A67" s="20"/>
      <c r="B67" s="91">
        <v>3</v>
      </c>
      <c r="C67" s="485" t="s">
        <v>132</v>
      </c>
      <c r="D67" s="486" t="s">
        <v>119</v>
      </c>
      <c r="E67" s="486" t="s">
        <v>119</v>
      </c>
      <c r="F67" s="486" t="s">
        <v>119</v>
      </c>
      <c r="G67" s="487" t="s">
        <v>119</v>
      </c>
      <c r="H67" s="492">
        <v>22350</v>
      </c>
      <c r="I67" s="493"/>
      <c r="J67" s="232"/>
      <c r="M67" s="21"/>
      <c r="N67" s="21"/>
      <c r="O67" s="21"/>
      <c r="P67" s="21"/>
    </row>
    <row r="68" spans="1:16" ht="13.5">
      <c r="A68" s="20"/>
      <c r="B68" s="90">
        <v>4</v>
      </c>
      <c r="C68" s="485" t="s">
        <v>136</v>
      </c>
      <c r="D68" s="486" t="s">
        <v>120</v>
      </c>
      <c r="E68" s="486" t="s">
        <v>120</v>
      </c>
      <c r="F68" s="486" t="s">
        <v>120</v>
      </c>
      <c r="G68" s="487" t="s">
        <v>120</v>
      </c>
      <c r="H68" s="492">
        <v>17824</v>
      </c>
      <c r="I68" s="493"/>
      <c r="J68" s="232"/>
      <c r="M68" s="21"/>
      <c r="N68" s="21"/>
      <c r="O68" s="21"/>
      <c r="P68" s="21"/>
    </row>
    <row r="69" spans="1:16" ht="13.5">
      <c r="A69" s="20"/>
      <c r="B69" s="90">
        <v>5</v>
      </c>
      <c r="C69" s="485" t="s">
        <v>139</v>
      </c>
      <c r="D69" s="486" t="s">
        <v>121</v>
      </c>
      <c r="E69" s="486" t="s">
        <v>121</v>
      </c>
      <c r="F69" s="486" t="s">
        <v>121</v>
      </c>
      <c r="G69" s="487" t="s">
        <v>121</v>
      </c>
      <c r="H69" s="492">
        <v>13310</v>
      </c>
      <c r="I69" s="493"/>
      <c r="J69" s="232"/>
      <c r="M69" s="21"/>
      <c r="N69" s="21"/>
      <c r="O69" s="21"/>
      <c r="P69" s="21"/>
    </row>
    <row r="70" spans="1:16" ht="13.5">
      <c r="A70" s="20"/>
      <c r="B70" s="90">
        <v>6</v>
      </c>
      <c r="C70" s="485" t="s">
        <v>133</v>
      </c>
      <c r="D70" s="486" t="s">
        <v>128</v>
      </c>
      <c r="E70" s="486" t="s">
        <v>128</v>
      </c>
      <c r="F70" s="486" t="s">
        <v>128</v>
      </c>
      <c r="G70" s="487" t="s">
        <v>128</v>
      </c>
      <c r="H70" s="492">
        <v>10581</v>
      </c>
      <c r="I70" s="493"/>
      <c r="J70" s="232"/>
      <c r="M70" s="21"/>
      <c r="N70" s="21"/>
      <c r="O70" s="21"/>
      <c r="P70" s="21"/>
    </row>
    <row r="71" spans="1:16" ht="13.5">
      <c r="A71" s="20"/>
      <c r="B71" s="90">
        <v>7</v>
      </c>
      <c r="C71" s="485" t="s">
        <v>147</v>
      </c>
      <c r="D71" s="486"/>
      <c r="E71" s="486"/>
      <c r="F71" s="486"/>
      <c r="G71" s="486"/>
      <c r="H71" s="492">
        <v>8224</v>
      </c>
      <c r="I71" s="493"/>
      <c r="J71" s="232"/>
      <c r="M71" s="21"/>
      <c r="N71" s="21"/>
      <c r="O71" s="21"/>
      <c r="P71" s="21"/>
    </row>
    <row r="72" spans="1:9" ht="12">
      <c r="A72" s="20"/>
      <c r="B72" s="90">
        <v>8</v>
      </c>
      <c r="C72" s="485" t="s">
        <v>140</v>
      </c>
      <c r="D72" s="486" t="s">
        <v>122</v>
      </c>
      <c r="E72" s="486" t="s">
        <v>122</v>
      </c>
      <c r="F72" s="486" t="s">
        <v>122</v>
      </c>
      <c r="G72" s="487" t="s">
        <v>122</v>
      </c>
      <c r="H72" s="492">
        <v>6847</v>
      </c>
      <c r="I72" s="493"/>
    </row>
    <row r="73" spans="1:16" ht="13.5">
      <c r="A73" s="20"/>
      <c r="B73" s="22">
        <v>9</v>
      </c>
      <c r="C73" s="485" t="s">
        <v>144</v>
      </c>
      <c r="D73" s="486" t="s">
        <v>137</v>
      </c>
      <c r="E73" s="486" t="s">
        <v>137</v>
      </c>
      <c r="F73" s="486" t="s">
        <v>137</v>
      </c>
      <c r="G73" s="487" t="s">
        <v>137</v>
      </c>
      <c r="H73" s="492">
        <v>6782</v>
      </c>
      <c r="I73" s="493"/>
      <c r="J73" s="232"/>
      <c r="M73" s="21"/>
      <c r="N73" s="21"/>
      <c r="O73" s="21"/>
      <c r="P73" s="21"/>
    </row>
    <row r="74" spans="1:16" ht="14.25" thickBot="1">
      <c r="A74" s="20"/>
      <c r="B74" s="91">
        <v>10</v>
      </c>
      <c r="C74" s="488" t="s">
        <v>211</v>
      </c>
      <c r="D74" s="489"/>
      <c r="E74" s="489"/>
      <c r="F74" s="489"/>
      <c r="G74" s="489"/>
      <c r="H74" s="490">
        <v>6067</v>
      </c>
      <c r="I74" s="491"/>
      <c r="J74" s="232"/>
      <c r="M74" s="21"/>
      <c r="N74" s="21"/>
      <c r="O74" s="21"/>
      <c r="P74" s="21"/>
    </row>
    <row r="75" spans="1:16" ht="12">
      <c r="A75" s="20"/>
      <c r="B75" s="223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1:16" ht="12.75" customHeight="1">
      <c r="A76" s="20"/>
      <c r="B76" s="454"/>
      <c r="C76" s="454"/>
      <c r="D76" s="454"/>
      <c r="E76" s="454"/>
      <c r="F76" s="454"/>
      <c r="G76" s="454"/>
      <c r="H76" s="454"/>
      <c r="I76" s="454"/>
      <c r="J76" s="21"/>
      <c r="K76" s="21"/>
      <c r="L76" s="21"/>
      <c r="M76" s="21"/>
      <c r="N76" s="21"/>
      <c r="O76" s="21"/>
      <c r="P76" s="21"/>
    </row>
    <row r="77" spans="1:16" ht="13.5" customHeight="1">
      <c r="A77" s="20"/>
      <c r="B77" s="454"/>
      <c r="C77" s="454"/>
      <c r="D77" s="454"/>
      <c r="E77" s="454"/>
      <c r="F77" s="454"/>
      <c r="G77" s="454"/>
      <c r="H77" s="454"/>
      <c r="I77" s="454"/>
      <c r="J77" s="232"/>
      <c r="K77" s="21"/>
      <c r="L77" s="21"/>
      <c r="M77" s="232"/>
      <c r="O77" s="21"/>
      <c r="P77" s="21"/>
    </row>
    <row r="78" spans="1:16" ht="13.5">
      <c r="A78" s="20"/>
      <c r="B78" s="454"/>
      <c r="C78" s="454"/>
      <c r="D78" s="454"/>
      <c r="E78" s="454"/>
      <c r="F78" s="454"/>
      <c r="G78" s="454"/>
      <c r="H78" s="454"/>
      <c r="I78" s="454"/>
      <c r="J78" s="232"/>
      <c r="K78" s="21"/>
      <c r="L78" s="21"/>
      <c r="M78" s="232"/>
      <c r="O78" s="21"/>
      <c r="P78" s="21"/>
    </row>
    <row r="79" spans="1:16" ht="13.5">
      <c r="A79" s="20"/>
      <c r="B79" s="454"/>
      <c r="C79" s="454"/>
      <c r="D79" s="454"/>
      <c r="E79" s="454"/>
      <c r="F79" s="454"/>
      <c r="G79" s="454"/>
      <c r="H79" s="454"/>
      <c r="I79" s="454"/>
      <c r="J79" s="232"/>
      <c r="K79" s="21"/>
      <c r="L79" s="21"/>
      <c r="M79" s="232"/>
      <c r="O79" s="21"/>
      <c r="P79" s="21"/>
    </row>
    <row r="80" spans="1:16" ht="13.5">
      <c r="A80" s="20"/>
      <c r="B80" s="15"/>
      <c r="C80" s="454"/>
      <c r="D80" s="454"/>
      <c r="E80" s="454"/>
      <c r="F80" s="454"/>
      <c r="G80" s="454"/>
      <c r="H80" s="454"/>
      <c r="I80" s="454"/>
      <c r="J80" s="232"/>
      <c r="K80" s="21"/>
      <c r="L80" s="21"/>
      <c r="M80" s="232"/>
      <c r="O80" s="21"/>
      <c r="P80" s="21"/>
    </row>
    <row r="81" spans="1:16" ht="13.5">
      <c r="A81" s="20"/>
      <c r="B81" s="15"/>
      <c r="C81" s="454"/>
      <c r="D81" s="454"/>
      <c r="E81" s="454"/>
      <c r="F81" s="454"/>
      <c r="G81" s="454"/>
      <c r="H81" s="454"/>
      <c r="I81" s="454"/>
      <c r="J81" s="232"/>
      <c r="K81" s="21"/>
      <c r="L81" s="21"/>
      <c r="M81" s="232"/>
      <c r="O81" s="21"/>
      <c r="P81" s="21"/>
    </row>
    <row r="82" spans="1:16" ht="13.5">
      <c r="A82" s="20"/>
      <c r="B82" s="15"/>
      <c r="C82" s="454"/>
      <c r="D82" s="454"/>
      <c r="E82" s="454"/>
      <c r="F82" s="454"/>
      <c r="G82" s="454"/>
      <c r="H82" s="454"/>
      <c r="I82" s="454"/>
      <c r="J82" s="232"/>
      <c r="K82" s="21"/>
      <c r="L82" s="21"/>
      <c r="M82" s="232"/>
      <c r="O82" s="21"/>
      <c r="P82" s="21"/>
    </row>
    <row r="83" spans="1:16" ht="13.5">
      <c r="A83" s="20"/>
      <c r="B83" s="15"/>
      <c r="C83" s="454"/>
      <c r="D83" s="454"/>
      <c r="E83" s="454"/>
      <c r="F83" s="454"/>
      <c r="G83" s="454"/>
      <c r="H83" s="454"/>
      <c r="I83" s="454"/>
      <c r="J83" s="232"/>
      <c r="K83" s="21"/>
      <c r="L83" s="21"/>
      <c r="M83" s="232"/>
      <c r="O83" s="21"/>
      <c r="P83" s="21"/>
    </row>
    <row r="84" spans="1:16" ht="13.5">
      <c r="A84" s="20"/>
      <c r="B84" s="15"/>
      <c r="C84" s="454"/>
      <c r="D84" s="454"/>
      <c r="E84" s="454"/>
      <c r="F84" s="454"/>
      <c r="G84" s="454"/>
      <c r="H84" s="454"/>
      <c r="I84" s="454"/>
      <c r="J84" s="232"/>
      <c r="K84" s="21"/>
      <c r="L84" s="21"/>
      <c r="M84" s="232"/>
      <c r="O84" s="21"/>
      <c r="P84" s="21"/>
    </row>
    <row r="85" spans="1:16" ht="13.5">
      <c r="A85" s="20"/>
      <c r="B85" s="15"/>
      <c r="C85" s="454"/>
      <c r="D85" s="454"/>
      <c r="E85" s="454"/>
      <c r="F85" s="454"/>
      <c r="G85" s="454"/>
      <c r="H85" s="454"/>
      <c r="I85" s="454"/>
      <c r="J85" s="232"/>
      <c r="K85" s="21"/>
      <c r="L85" s="21"/>
      <c r="M85" s="15"/>
      <c r="O85" s="21"/>
      <c r="P85" s="21"/>
    </row>
    <row r="86" spans="1:16" ht="13.5">
      <c r="A86" s="20"/>
      <c r="H86" s="21"/>
      <c r="J86" s="232"/>
      <c r="K86" s="21"/>
      <c r="L86" s="21"/>
      <c r="M86" s="15"/>
      <c r="O86" s="21"/>
      <c r="P86" s="21"/>
    </row>
    <row r="87" spans="1:16" ht="12">
      <c r="A87" s="20"/>
      <c r="K87" s="21"/>
      <c r="L87" s="21"/>
      <c r="M87" s="15"/>
      <c r="O87" s="21"/>
      <c r="P87" s="21"/>
    </row>
    <row r="88" spans="12:16" ht="13.5">
      <c r="L88" s="40"/>
      <c r="M88" s="15"/>
      <c r="O88" s="21"/>
      <c r="P88" s="21"/>
    </row>
    <row r="89" spans="5:13" ht="13.5">
      <c r="E89" s="455"/>
      <c r="L89" s="40"/>
      <c r="M89" s="15"/>
    </row>
    <row r="90" spans="5:13" ht="13.5">
      <c r="E90" s="37"/>
      <c r="L90" s="40"/>
      <c r="M90" s="15"/>
    </row>
    <row r="91" spans="5:13" ht="13.5">
      <c r="E91" s="37"/>
      <c r="L91" s="40"/>
      <c r="M91" s="15"/>
    </row>
    <row r="92" spans="5:13" ht="13.5">
      <c r="E92" s="37"/>
      <c r="L92" s="119"/>
      <c r="M92" s="15"/>
    </row>
    <row r="93" spans="5:13" ht="13.5">
      <c r="E93" s="37"/>
      <c r="L93" s="40"/>
      <c r="M93" s="15"/>
    </row>
    <row r="94" spans="5:13" ht="13.5">
      <c r="E94" s="37"/>
      <c r="L94" s="40"/>
      <c r="M94" s="15"/>
    </row>
    <row r="95" ht="12">
      <c r="E95" s="37"/>
    </row>
    <row r="96" ht="12">
      <c r="E96" s="37"/>
    </row>
    <row r="97" ht="12">
      <c r="E97" s="37"/>
    </row>
    <row r="98" ht="12">
      <c r="E98" s="37"/>
    </row>
  </sheetData>
  <sheetProtection/>
  <mergeCells count="27">
    <mergeCell ref="H67:I67"/>
    <mergeCell ref="H69:I69"/>
    <mergeCell ref="B63:I64"/>
    <mergeCell ref="H65:I65"/>
    <mergeCell ref="C65:G65"/>
    <mergeCell ref="H66:I66"/>
    <mergeCell ref="C66:G66"/>
    <mergeCell ref="C68:G68"/>
    <mergeCell ref="C67:G67"/>
    <mergeCell ref="H68:I68"/>
    <mergeCell ref="C71:G71"/>
    <mergeCell ref="C69:G69"/>
    <mergeCell ref="C74:G74"/>
    <mergeCell ref="H74:I74"/>
    <mergeCell ref="H70:I70"/>
    <mergeCell ref="C70:G70"/>
    <mergeCell ref="H71:I71"/>
    <mergeCell ref="C72:G72"/>
    <mergeCell ref="H73:I73"/>
    <mergeCell ref="C73:G73"/>
    <mergeCell ref="H72:I72"/>
    <mergeCell ref="A1:R1"/>
    <mergeCell ref="A2:R3"/>
    <mergeCell ref="A14:R15"/>
    <mergeCell ref="A26:R27"/>
    <mergeCell ref="A51:R52"/>
    <mergeCell ref="A38:R39"/>
  </mergeCells>
  <printOptions/>
  <pageMargins left="0.15748031496062992" right="0.15748031496062992" top="0.2362204724409449" bottom="0.31496062992125984" header="0.15748031496062992" footer="0.2362204724409449"/>
  <pageSetup horizontalDpi="600" verticalDpi="600" orientation="landscape" paperSize="9" scale="59" r:id="rId2"/>
  <rowBreaks count="1" manualBreakCount="1">
    <brk id="43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3">
    <tabColor rgb="FFFF0000"/>
  </sheetPr>
  <dimension ref="A1:U197"/>
  <sheetViews>
    <sheetView zoomScalePageLayoutView="0" workbookViewId="0" topLeftCell="A1">
      <selection activeCell="E90" sqref="E90"/>
    </sheetView>
  </sheetViews>
  <sheetFormatPr defaultColWidth="10.8515625" defaultRowHeight="12.75"/>
  <cols>
    <col min="1" max="1" width="43.00390625" style="245" customWidth="1"/>
    <col min="2" max="8" width="18.57421875" style="243" customWidth="1"/>
    <col min="9" max="11" width="12.7109375" style="244" customWidth="1"/>
    <col min="12" max="13" width="13.7109375" style="244" customWidth="1"/>
    <col min="14" max="16384" width="10.8515625" style="244" customWidth="1"/>
  </cols>
  <sheetData>
    <row r="1" spans="1:13" s="235" customFormat="1" ht="48" customHeight="1" thickBot="1">
      <c r="A1" s="503" t="s">
        <v>482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234"/>
    </row>
    <row r="2" spans="1:19" s="235" customFormat="1" ht="32.25" customHeight="1">
      <c r="A2" s="504" t="s">
        <v>476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234"/>
      <c r="N2" s="236"/>
      <c r="O2" s="236"/>
      <c r="P2" s="236"/>
      <c r="Q2" s="236"/>
      <c r="R2" s="236"/>
      <c r="S2" s="236"/>
    </row>
    <row r="3" spans="1:20" s="236" customFormat="1" ht="22.5" customHeight="1">
      <c r="A3" s="237" t="s">
        <v>293</v>
      </c>
      <c r="B3" s="500" t="s">
        <v>477</v>
      </c>
      <c r="C3" s="500"/>
      <c r="D3" s="238"/>
      <c r="E3" s="501" t="s">
        <v>478</v>
      </c>
      <c r="F3" s="502"/>
      <c r="G3" s="239"/>
      <c r="H3" s="239"/>
      <c r="I3" s="240"/>
      <c r="J3" s="240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pans="1:6" ht="24" customHeight="1" thickBot="1">
      <c r="A4" s="242"/>
      <c r="B4" s="246" t="s">
        <v>294</v>
      </c>
      <c r="C4" s="246" t="s">
        <v>295</v>
      </c>
      <c r="E4" s="246" t="s">
        <v>294</v>
      </c>
      <c r="F4" s="246" t="s">
        <v>295</v>
      </c>
    </row>
    <row r="5" spans="1:12" ht="22.5" customHeight="1">
      <c r="A5" s="445" t="s">
        <v>2</v>
      </c>
      <c r="B5" s="446">
        <f>SUM(B6:B197)</f>
        <v>318377</v>
      </c>
      <c r="C5" s="446">
        <f>SUM(C6:C197)</f>
        <v>947</v>
      </c>
      <c r="D5" s="446"/>
      <c r="E5" s="446">
        <f>SUM(E6:E197)</f>
        <v>237890</v>
      </c>
      <c r="F5" s="446">
        <f>SUM(F6:F197)</f>
        <v>23962</v>
      </c>
      <c r="G5" s="447"/>
      <c r="H5" s="447"/>
      <c r="I5" s="448"/>
      <c r="J5" s="448"/>
      <c r="K5" s="448"/>
      <c r="L5" s="448"/>
    </row>
    <row r="6" spans="1:8" s="147" customFormat="1" ht="12.75">
      <c r="A6" s="451" t="s">
        <v>296</v>
      </c>
      <c r="B6" s="452">
        <v>1</v>
      </c>
      <c r="C6" s="452">
        <v>0</v>
      </c>
      <c r="D6" s="453"/>
      <c r="E6" s="453">
        <v>0</v>
      </c>
      <c r="F6" s="453">
        <v>0</v>
      </c>
      <c r="G6" s="453"/>
      <c r="H6" s="453"/>
    </row>
    <row r="7" spans="1:12" ht="12.75">
      <c r="A7" s="449" t="s">
        <v>297</v>
      </c>
      <c r="B7" s="450">
        <v>106</v>
      </c>
      <c r="C7" s="450">
        <v>0</v>
      </c>
      <c r="D7" s="447"/>
      <c r="E7" s="447">
        <v>118</v>
      </c>
      <c r="F7" s="447">
        <v>0</v>
      </c>
      <c r="G7" s="447"/>
      <c r="H7" s="447"/>
      <c r="I7" s="448"/>
      <c r="J7" s="448"/>
      <c r="K7" s="448"/>
      <c r="L7" s="448"/>
    </row>
    <row r="8" spans="1:8" s="147" customFormat="1" ht="12.75">
      <c r="A8" s="451" t="s">
        <v>298</v>
      </c>
      <c r="B8" s="452">
        <v>101</v>
      </c>
      <c r="C8" s="452">
        <v>1</v>
      </c>
      <c r="D8" s="453"/>
      <c r="E8" s="453">
        <v>113</v>
      </c>
      <c r="F8" s="453">
        <v>1</v>
      </c>
      <c r="G8" s="453"/>
      <c r="H8" s="453"/>
    </row>
    <row r="9" spans="1:12" ht="12.75">
      <c r="A9" s="449" t="s">
        <v>299</v>
      </c>
      <c r="B9" s="450">
        <v>17</v>
      </c>
      <c r="C9" s="450">
        <v>0</v>
      </c>
      <c r="D9" s="447"/>
      <c r="E9" s="447">
        <v>28</v>
      </c>
      <c r="F9" s="447">
        <v>0</v>
      </c>
      <c r="G9" s="447"/>
      <c r="H9" s="447"/>
      <c r="I9" s="448"/>
      <c r="J9" s="448"/>
      <c r="K9" s="448"/>
      <c r="L9" s="448"/>
    </row>
    <row r="10" spans="1:8" s="147" customFormat="1" ht="12.75">
      <c r="A10" s="451" t="s">
        <v>300</v>
      </c>
      <c r="B10" s="452">
        <v>22</v>
      </c>
      <c r="C10" s="452">
        <v>0</v>
      </c>
      <c r="D10" s="453"/>
      <c r="E10" s="453">
        <v>20</v>
      </c>
      <c r="F10" s="453">
        <v>0</v>
      </c>
      <c r="G10" s="453"/>
      <c r="H10" s="453"/>
    </row>
    <row r="11" spans="1:12" ht="12.75">
      <c r="A11" s="449" t="s">
        <v>301</v>
      </c>
      <c r="B11" s="450">
        <v>1422</v>
      </c>
      <c r="C11" s="450">
        <v>0</v>
      </c>
      <c r="D11" s="447"/>
      <c r="E11" s="447">
        <v>2074</v>
      </c>
      <c r="F11" s="447">
        <v>0</v>
      </c>
      <c r="G11" s="447"/>
      <c r="H11" s="447"/>
      <c r="I11" s="448"/>
      <c r="J11" s="448"/>
      <c r="K11" s="448"/>
      <c r="L11" s="448"/>
    </row>
    <row r="12" spans="1:8" s="147" customFormat="1" ht="12.75">
      <c r="A12" s="451" t="s">
        <v>302</v>
      </c>
      <c r="B12" s="452">
        <v>3</v>
      </c>
      <c r="C12" s="452">
        <v>0</v>
      </c>
      <c r="D12" s="453"/>
      <c r="E12" s="453">
        <v>2</v>
      </c>
      <c r="F12" s="453">
        <v>0</v>
      </c>
      <c r="G12" s="453"/>
      <c r="H12" s="453"/>
    </row>
    <row r="13" spans="1:12" ht="12.75">
      <c r="A13" s="449" t="s">
        <v>303</v>
      </c>
      <c r="B13" s="450">
        <v>4379</v>
      </c>
      <c r="C13" s="450">
        <v>21</v>
      </c>
      <c r="D13" s="447"/>
      <c r="E13" s="447">
        <v>5392</v>
      </c>
      <c r="F13" s="447">
        <v>16</v>
      </c>
      <c r="G13" s="447"/>
      <c r="H13" s="447"/>
      <c r="I13" s="448"/>
      <c r="J13" s="448"/>
      <c r="K13" s="448"/>
      <c r="L13" s="448"/>
    </row>
    <row r="14" spans="1:8" s="147" customFormat="1" ht="12.75">
      <c r="A14" s="451" t="s">
        <v>304</v>
      </c>
      <c r="B14" s="452">
        <v>1180</v>
      </c>
      <c r="C14" s="452">
        <v>30</v>
      </c>
      <c r="D14" s="453"/>
      <c r="E14" s="453">
        <v>953</v>
      </c>
      <c r="F14" s="453">
        <v>30</v>
      </c>
      <c r="G14" s="453"/>
      <c r="H14" s="453"/>
    </row>
    <row r="15" spans="1:12" ht="12.75">
      <c r="A15" s="449" t="s">
        <v>305</v>
      </c>
      <c r="B15" s="450">
        <v>65</v>
      </c>
      <c r="C15" s="450">
        <v>0</v>
      </c>
      <c r="D15" s="447"/>
      <c r="E15" s="447">
        <v>57</v>
      </c>
      <c r="F15" s="447">
        <v>0</v>
      </c>
      <c r="G15" s="447"/>
      <c r="H15" s="447"/>
      <c r="I15" s="448"/>
      <c r="J15" s="448"/>
      <c r="K15" s="448"/>
      <c r="L15" s="448"/>
    </row>
    <row r="16" spans="1:8" s="147" customFormat="1" ht="12.75">
      <c r="A16" s="451" t="s">
        <v>306</v>
      </c>
      <c r="B16" s="452">
        <v>3</v>
      </c>
      <c r="C16" s="452">
        <v>0</v>
      </c>
      <c r="D16" s="453"/>
      <c r="E16" s="453">
        <v>3</v>
      </c>
      <c r="F16" s="453">
        <v>0</v>
      </c>
      <c r="G16" s="453"/>
      <c r="H16" s="453"/>
    </row>
    <row r="17" spans="1:12" ht="12.75">
      <c r="A17" s="449" t="s">
        <v>307</v>
      </c>
      <c r="B17" s="450">
        <v>93</v>
      </c>
      <c r="C17" s="450">
        <v>0</v>
      </c>
      <c r="D17" s="447"/>
      <c r="E17" s="447">
        <v>92</v>
      </c>
      <c r="F17" s="447">
        <v>0</v>
      </c>
      <c r="G17" s="447"/>
      <c r="H17" s="447"/>
      <c r="I17" s="448"/>
      <c r="J17" s="448"/>
      <c r="K17" s="448"/>
      <c r="L17" s="448"/>
    </row>
    <row r="18" spans="1:8" s="147" customFormat="1" ht="12.75">
      <c r="A18" s="451" t="s">
        <v>308</v>
      </c>
      <c r="B18" s="452">
        <v>101</v>
      </c>
      <c r="C18" s="452">
        <v>0</v>
      </c>
      <c r="D18" s="453"/>
      <c r="E18" s="453">
        <v>89</v>
      </c>
      <c r="F18" s="453">
        <v>0</v>
      </c>
      <c r="G18" s="453"/>
      <c r="H18" s="453"/>
    </row>
    <row r="19" spans="1:12" ht="12.75">
      <c r="A19" s="449" t="s">
        <v>309</v>
      </c>
      <c r="B19" s="450">
        <v>6</v>
      </c>
      <c r="C19" s="450">
        <v>0</v>
      </c>
      <c r="D19" s="447"/>
      <c r="E19" s="447">
        <v>2</v>
      </c>
      <c r="F19" s="447">
        <v>0</v>
      </c>
      <c r="G19" s="447"/>
      <c r="H19" s="447"/>
      <c r="I19" s="448"/>
      <c r="J19" s="448"/>
      <c r="K19" s="448"/>
      <c r="L19" s="448"/>
    </row>
    <row r="20" spans="1:8" s="147" customFormat="1" ht="12.75">
      <c r="A20" s="451" t="s">
        <v>310</v>
      </c>
      <c r="B20" s="452">
        <v>430</v>
      </c>
      <c r="C20" s="452">
        <v>0</v>
      </c>
      <c r="D20" s="453"/>
      <c r="E20" s="453">
        <v>103</v>
      </c>
      <c r="F20" s="453">
        <v>0</v>
      </c>
      <c r="G20" s="453"/>
      <c r="H20" s="453"/>
    </row>
    <row r="21" spans="1:12" ht="12.75">
      <c r="A21" s="449" t="s">
        <v>311</v>
      </c>
      <c r="B21" s="450">
        <v>1134</v>
      </c>
      <c r="C21" s="450">
        <v>16</v>
      </c>
      <c r="D21" s="447"/>
      <c r="E21" s="447">
        <v>681</v>
      </c>
      <c r="F21" s="447">
        <v>0</v>
      </c>
      <c r="G21" s="447"/>
      <c r="H21" s="447"/>
      <c r="I21" s="448"/>
      <c r="J21" s="448"/>
      <c r="K21" s="448"/>
      <c r="L21" s="448"/>
    </row>
    <row r="22" spans="1:8" s="147" customFormat="1" ht="12.75">
      <c r="A22" s="451" t="s">
        <v>312</v>
      </c>
      <c r="B22" s="452">
        <v>0</v>
      </c>
      <c r="C22" s="452">
        <v>0</v>
      </c>
      <c r="D22" s="453"/>
      <c r="E22" s="453">
        <v>0</v>
      </c>
      <c r="F22" s="453">
        <v>0</v>
      </c>
      <c r="G22" s="453"/>
      <c r="H22" s="453"/>
    </row>
    <row r="23" spans="1:12" ht="12.75">
      <c r="A23" s="449" t="s">
        <v>313</v>
      </c>
      <c r="B23" s="450">
        <v>1</v>
      </c>
      <c r="C23" s="450">
        <v>0</v>
      </c>
      <c r="D23" s="447"/>
      <c r="E23" s="447">
        <v>1</v>
      </c>
      <c r="F23" s="447">
        <v>0</v>
      </c>
      <c r="G23" s="447"/>
      <c r="H23" s="447"/>
      <c r="I23" s="448"/>
      <c r="J23" s="448"/>
      <c r="K23" s="448"/>
      <c r="L23" s="448"/>
    </row>
    <row r="24" spans="1:8" s="147" customFormat="1" ht="12.75">
      <c r="A24" s="451" t="s">
        <v>314</v>
      </c>
      <c r="B24" s="452">
        <v>0</v>
      </c>
      <c r="C24" s="452">
        <v>0</v>
      </c>
      <c r="D24" s="453"/>
      <c r="E24" s="453">
        <v>0</v>
      </c>
      <c r="F24" s="453">
        <v>0</v>
      </c>
      <c r="G24" s="453"/>
      <c r="H24" s="453"/>
    </row>
    <row r="25" spans="1:12" ht="12.75">
      <c r="A25" s="449" t="s">
        <v>315</v>
      </c>
      <c r="B25" s="450">
        <v>6</v>
      </c>
      <c r="C25" s="450">
        <v>0</v>
      </c>
      <c r="D25" s="447"/>
      <c r="E25" s="447">
        <v>5</v>
      </c>
      <c r="F25" s="447">
        <v>0</v>
      </c>
      <c r="G25" s="447"/>
      <c r="H25" s="447"/>
      <c r="I25" s="448"/>
      <c r="J25" s="448"/>
      <c r="K25" s="448"/>
      <c r="L25" s="448"/>
    </row>
    <row r="26" spans="1:8" s="147" customFormat="1" ht="12.75">
      <c r="A26" s="451" t="s">
        <v>316</v>
      </c>
      <c r="B26" s="452">
        <v>55</v>
      </c>
      <c r="C26" s="452">
        <v>0</v>
      </c>
      <c r="D26" s="453"/>
      <c r="E26" s="453">
        <v>28</v>
      </c>
      <c r="F26" s="453">
        <v>0</v>
      </c>
      <c r="G26" s="453"/>
      <c r="H26" s="453"/>
    </row>
    <row r="27" spans="1:12" ht="12.75">
      <c r="A27" s="449" t="s">
        <v>317</v>
      </c>
      <c r="B27" s="450">
        <v>148</v>
      </c>
      <c r="C27" s="450">
        <v>1</v>
      </c>
      <c r="D27" s="447"/>
      <c r="E27" s="447">
        <v>100</v>
      </c>
      <c r="F27" s="447">
        <v>0</v>
      </c>
      <c r="G27" s="447"/>
      <c r="H27" s="447"/>
      <c r="I27" s="448"/>
      <c r="J27" s="448"/>
      <c r="K27" s="448"/>
      <c r="L27" s="448"/>
    </row>
    <row r="28" spans="1:8" s="147" customFormat="1" ht="12.75">
      <c r="A28" s="451" t="s">
        <v>318</v>
      </c>
      <c r="B28" s="452">
        <v>9</v>
      </c>
      <c r="C28" s="452">
        <v>0</v>
      </c>
      <c r="D28" s="453"/>
      <c r="E28" s="453">
        <v>10</v>
      </c>
      <c r="F28" s="453">
        <v>0</v>
      </c>
      <c r="G28" s="453"/>
      <c r="H28" s="453"/>
    </row>
    <row r="29" spans="1:12" ht="12.75">
      <c r="A29" s="449" t="s">
        <v>319</v>
      </c>
      <c r="B29" s="450">
        <v>3111</v>
      </c>
      <c r="C29" s="450">
        <v>2</v>
      </c>
      <c r="D29" s="447"/>
      <c r="E29" s="447">
        <v>3345</v>
      </c>
      <c r="F29" s="447">
        <v>1</v>
      </c>
      <c r="G29" s="447"/>
      <c r="H29" s="447"/>
      <c r="I29" s="448"/>
      <c r="J29" s="448"/>
      <c r="K29" s="448"/>
      <c r="L29" s="448"/>
    </row>
    <row r="30" spans="1:21" s="147" customFormat="1" ht="12.75">
      <c r="A30" s="451" t="s">
        <v>320</v>
      </c>
      <c r="B30" s="452">
        <v>30</v>
      </c>
      <c r="C30" s="452">
        <v>0</v>
      </c>
      <c r="D30" s="453"/>
      <c r="E30" s="453">
        <v>31</v>
      </c>
      <c r="F30" s="453">
        <v>0</v>
      </c>
      <c r="G30" s="453"/>
      <c r="H30" s="453"/>
      <c r="U30" s="147">
        <f>296564</f>
        <v>296564</v>
      </c>
    </row>
    <row r="31" spans="1:12" ht="12.75">
      <c r="A31" s="449" t="s">
        <v>321</v>
      </c>
      <c r="B31" s="450">
        <v>1450</v>
      </c>
      <c r="C31" s="450">
        <v>34</v>
      </c>
      <c r="D31" s="447"/>
      <c r="E31" s="447">
        <v>1181</v>
      </c>
      <c r="F31" s="447">
        <v>2</v>
      </c>
      <c r="G31" s="447"/>
      <c r="H31" s="447"/>
      <c r="I31" s="448"/>
      <c r="J31" s="448"/>
      <c r="K31" s="448"/>
      <c r="L31" s="448"/>
    </row>
    <row r="32" spans="1:8" s="147" customFormat="1" ht="12.75">
      <c r="A32" s="451" t="s">
        <v>322</v>
      </c>
      <c r="B32" s="452">
        <v>2</v>
      </c>
      <c r="C32" s="452">
        <v>0</v>
      </c>
      <c r="D32" s="453"/>
      <c r="E32" s="453">
        <v>2</v>
      </c>
      <c r="F32" s="453">
        <v>0</v>
      </c>
      <c r="G32" s="453"/>
      <c r="H32" s="453"/>
    </row>
    <row r="33" spans="1:12" ht="12.75">
      <c r="A33" s="449" t="s">
        <v>323</v>
      </c>
      <c r="B33" s="450">
        <v>18</v>
      </c>
      <c r="C33" s="450">
        <v>0</v>
      </c>
      <c r="D33" s="447"/>
      <c r="E33" s="447">
        <v>11</v>
      </c>
      <c r="F33" s="447">
        <v>0</v>
      </c>
      <c r="G33" s="447"/>
      <c r="H33" s="447"/>
      <c r="I33" s="448"/>
      <c r="J33" s="448"/>
      <c r="K33" s="448"/>
      <c r="L33" s="448"/>
    </row>
    <row r="34" spans="1:8" s="147" customFormat="1" ht="12.75">
      <c r="A34" s="451" t="s">
        <v>324</v>
      </c>
      <c r="B34" s="452">
        <v>19</v>
      </c>
      <c r="C34" s="452">
        <v>0</v>
      </c>
      <c r="D34" s="453"/>
      <c r="E34" s="453">
        <v>9</v>
      </c>
      <c r="F34" s="453">
        <v>0</v>
      </c>
      <c r="G34" s="453"/>
      <c r="H34" s="453"/>
    </row>
    <row r="35" spans="1:12" ht="12.75">
      <c r="A35" s="449" t="s">
        <v>325</v>
      </c>
      <c r="B35" s="450">
        <v>1260</v>
      </c>
      <c r="C35" s="450">
        <v>0</v>
      </c>
      <c r="D35" s="447"/>
      <c r="E35" s="447">
        <v>3875</v>
      </c>
      <c r="F35" s="447">
        <v>0</v>
      </c>
      <c r="G35" s="447"/>
      <c r="H35" s="447"/>
      <c r="I35" s="448"/>
      <c r="J35" s="448"/>
      <c r="K35" s="448"/>
      <c r="L35" s="448"/>
    </row>
    <row r="36" spans="1:8" s="147" customFormat="1" ht="12.75">
      <c r="A36" s="451" t="s">
        <v>326</v>
      </c>
      <c r="B36" s="452">
        <v>2</v>
      </c>
      <c r="C36" s="452">
        <v>0</v>
      </c>
      <c r="D36" s="453"/>
      <c r="E36" s="453">
        <v>1</v>
      </c>
      <c r="F36" s="453">
        <v>0</v>
      </c>
      <c r="G36" s="453"/>
      <c r="H36" s="453"/>
    </row>
    <row r="37" spans="1:12" ht="12.75">
      <c r="A37" s="449" t="s">
        <v>327</v>
      </c>
      <c r="B37" s="450">
        <v>0</v>
      </c>
      <c r="C37" s="450">
        <v>0</v>
      </c>
      <c r="D37" s="447"/>
      <c r="E37" s="447">
        <v>3</v>
      </c>
      <c r="F37" s="447">
        <v>0</v>
      </c>
      <c r="G37" s="447"/>
      <c r="H37" s="447"/>
      <c r="I37" s="448"/>
      <c r="J37" s="448"/>
      <c r="K37" s="448"/>
      <c r="L37" s="448"/>
    </row>
    <row r="38" spans="1:8" s="147" customFormat="1" ht="12.75">
      <c r="A38" s="451" t="s">
        <v>328</v>
      </c>
      <c r="B38" s="452">
        <v>0</v>
      </c>
      <c r="C38" s="452">
        <v>0</v>
      </c>
      <c r="D38" s="453"/>
      <c r="E38" s="453">
        <v>0</v>
      </c>
      <c r="F38" s="453">
        <v>0</v>
      </c>
      <c r="G38" s="453"/>
      <c r="H38" s="453"/>
    </row>
    <row r="39" spans="1:12" ht="12.75">
      <c r="A39" s="449" t="s">
        <v>329</v>
      </c>
      <c r="B39" s="450">
        <v>3</v>
      </c>
      <c r="C39" s="450">
        <v>0</v>
      </c>
      <c r="D39" s="447"/>
      <c r="E39" s="447">
        <v>2</v>
      </c>
      <c r="F39" s="447">
        <v>0</v>
      </c>
      <c r="G39" s="447"/>
      <c r="H39" s="447"/>
      <c r="I39" s="448"/>
      <c r="J39" s="448"/>
      <c r="K39" s="448"/>
      <c r="L39" s="448"/>
    </row>
    <row r="40" spans="1:8" s="147" customFormat="1" ht="12.75">
      <c r="A40" s="451" t="s">
        <v>330</v>
      </c>
      <c r="B40" s="452">
        <v>1208</v>
      </c>
      <c r="C40" s="452">
        <v>6</v>
      </c>
      <c r="D40" s="453"/>
      <c r="E40" s="453">
        <v>1437</v>
      </c>
      <c r="F40" s="453">
        <v>6</v>
      </c>
      <c r="G40" s="453"/>
      <c r="H40" s="453"/>
    </row>
    <row r="41" spans="1:12" ht="12.75">
      <c r="A41" s="449" t="s">
        <v>117</v>
      </c>
      <c r="B41" s="450">
        <v>114285</v>
      </c>
      <c r="C41" s="450">
        <v>18</v>
      </c>
      <c r="D41" s="447"/>
      <c r="E41" s="447">
        <v>18017</v>
      </c>
      <c r="F41" s="447">
        <v>8</v>
      </c>
      <c r="G41" s="447"/>
      <c r="H41" s="447"/>
      <c r="I41" s="448"/>
      <c r="J41" s="448"/>
      <c r="K41" s="448"/>
      <c r="L41" s="448"/>
    </row>
    <row r="42" spans="1:8" s="147" customFormat="1" ht="12.75">
      <c r="A42" s="451" t="s">
        <v>331</v>
      </c>
      <c r="B42" s="452">
        <v>1</v>
      </c>
      <c r="C42" s="452">
        <v>0</v>
      </c>
      <c r="D42" s="453"/>
      <c r="E42" s="453">
        <v>0</v>
      </c>
      <c r="F42" s="453">
        <v>0</v>
      </c>
      <c r="G42" s="453"/>
      <c r="H42" s="453"/>
    </row>
    <row r="43" spans="1:12" ht="12.75">
      <c r="A43" s="449" t="s">
        <v>332</v>
      </c>
      <c r="B43" s="450">
        <v>0</v>
      </c>
      <c r="C43" s="450">
        <v>0</v>
      </c>
      <c r="D43" s="447"/>
      <c r="E43" s="447">
        <v>0</v>
      </c>
      <c r="F43" s="447">
        <v>0</v>
      </c>
      <c r="G43" s="447"/>
      <c r="H43" s="447"/>
      <c r="I43" s="448"/>
      <c r="J43" s="448"/>
      <c r="K43" s="448"/>
      <c r="L43" s="448"/>
    </row>
    <row r="44" spans="1:8" s="147" customFormat="1" ht="12.75">
      <c r="A44" s="451" t="s">
        <v>333</v>
      </c>
      <c r="B44" s="452">
        <v>2811</v>
      </c>
      <c r="C44" s="452">
        <v>0</v>
      </c>
      <c r="D44" s="453"/>
      <c r="E44" s="453">
        <v>4289</v>
      </c>
      <c r="F44" s="453">
        <v>0</v>
      </c>
      <c r="G44" s="453"/>
      <c r="H44" s="453"/>
    </row>
    <row r="45" spans="1:12" ht="12.75">
      <c r="A45" s="449" t="s">
        <v>334</v>
      </c>
      <c r="B45" s="450">
        <v>2</v>
      </c>
      <c r="C45" s="450">
        <v>0</v>
      </c>
      <c r="D45" s="447"/>
      <c r="E45" s="447">
        <v>4</v>
      </c>
      <c r="F45" s="447">
        <v>0</v>
      </c>
      <c r="G45" s="447"/>
      <c r="H45" s="447"/>
      <c r="I45" s="448"/>
      <c r="J45" s="448"/>
      <c r="K45" s="448"/>
      <c r="L45" s="448"/>
    </row>
    <row r="46" spans="1:8" s="147" customFormat="1" ht="12.75">
      <c r="A46" s="451" t="s">
        <v>335</v>
      </c>
      <c r="B46" s="452">
        <v>6</v>
      </c>
      <c r="C46" s="452">
        <v>0</v>
      </c>
      <c r="D46" s="453"/>
      <c r="E46" s="453">
        <v>2</v>
      </c>
      <c r="F46" s="453">
        <v>0</v>
      </c>
      <c r="G46" s="453"/>
      <c r="H46" s="453"/>
    </row>
    <row r="47" spans="1:12" ht="12.75">
      <c r="A47" s="449" t="s">
        <v>336</v>
      </c>
      <c r="B47" s="450">
        <v>1</v>
      </c>
      <c r="C47" s="450">
        <v>0</v>
      </c>
      <c r="D47" s="447"/>
      <c r="E47" s="447">
        <v>2</v>
      </c>
      <c r="F47" s="447">
        <v>0</v>
      </c>
      <c r="G47" s="447"/>
      <c r="H47" s="447"/>
      <c r="I47" s="448"/>
      <c r="J47" s="448"/>
      <c r="K47" s="448"/>
      <c r="L47" s="448"/>
    </row>
    <row r="48" spans="1:8" s="147" customFormat="1" ht="12.75">
      <c r="A48" s="451" t="s">
        <v>337</v>
      </c>
      <c r="B48" s="452">
        <v>110</v>
      </c>
      <c r="C48" s="452">
        <v>1</v>
      </c>
      <c r="D48" s="453"/>
      <c r="E48" s="453">
        <v>235</v>
      </c>
      <c r="F48" s="453">
        <v>0</v>
      </c>
      <c r="G48" s="453"/>
      <c r="H48" s="453"/>
    </row>
    <row r="49" spans="1:12" ht="12.75">
      <c r="A49" s="449" t="s">
        <v>338</v>
      </c>
      <c r="B49" s="450">
        <v>23</v>
      </c>
      <c r="C49" s="450">
        <v>0</v>
      </c>
      <c r="D49" s="447"/>
      <c r="E49" s="447">
        <v>22</v>
      </c>
      <c r="F49" s="447">
        <v>0</v>
      </c>
      <c r="G49" s="447"/>
      <c r="H49" s="447"/>
      <c r="I49" s="448"/>
      <c r="J49" s="448"/>
      <c r="K49" s="448"/>
      <c r="L49" s="448"/>
    </row>
    <row r="50" spans="1:8" s="147" customFormat="1" ht="12.75">
      <c r="A50" s="451" t="s">
        <v>339</v>
      </c>
      <c r="B50" s="452">
        <v>884</v>
      </c>
      <c r="C50" s="452">
        <v>0</v>
      </c>
      <c r="D50" s="453"/>
      <c r="E50" s="453">
        <v>707</v>
      </c>
      <c r="F50" s="453">
        <v>0</v>
      </c>
      <c r="G50" s="453"/>
      <c r="H50" s="453"/>
    </row>
    <row r="51" spans="1:12" ht="12.75">
      <c r="A51" s="449" t="s">
        <v>340</v>
      </c>
      <c r="B51" s="450">
        <v>16</v>
      </c>
      <c r="C51" s="450">
        <v>0</v>
      </c>
      <c r="D51" s="447"/>
      <c r="E51" s="447">
        <v>10</v>
      </c>
      <c r="F51" s="447">
        <v>0</v>
      </c>
      <c r="G51" s="447"/>
      <c r="H51" s="447"/>
      <c r="I51" s="448"/>
      <c r="J51" s="448"/>
      <c r="K51" s="448"/>
      <c r="L51" s="448"/>
    </row>
    <row r="52" spans="1:8" s="147" customFormat="1" ht="12.75">
      <c r="A52" s="451" t="s">
        <v>341</v>
      </c>
      <c r="B52" s="452">
        <v>247</v>
      </c>
      <c r="C52" s="452">
        <v>0</v>
      </c>
      <c r="D52" s="453"/>
      <c r="E52" s="453">
        <v>20</v>
      </c>
      <c r="F52" s="453">
        <v>0</v>
      </c>
      <c r="G52" s="453"/>
      <c r="H52" s="453"/>
    </row>
    <row r="53" spans="1:12" ht="12.75">
      <c r="A53" s="449" t="s">
        <v>342</v>
      </c>
      <c r="B53" s="450">
        <v>3823</v>
      </c>
      <c r="C53" s="450">
        <v>9</v>
      </c>
      <c r="D53" s="447"/>
      <c r="E53" s="447">
        <v>4444</v>
      </c>
      <c r="F53" s="447">
        <v>2</v>
      </c>
      <c r="G53" s="447"/>
      <c r="H53" s="447"/>
      <c r="I53" s="448"/>
      <c r="J53" s="448"/>
      <c r="K53" s="448"/>
      <c r="L53" s="448"/>
    </row>
    <row r="54" spans="1:8" s="147" customFormat="1" ht="12.75">
      <c r="A54" s="451" t="s">
        <v>343</v>
      </c>
      <c r="B54" s="452">
        <v>1006</v>
      </c>
      <c r="C54" s="452">
        <v>3</v>
      </c>
      <c r="D54" s="453"/>
      <c r="E54" s="453">
        <v>994</v>
      </c>
      <c r="F54" s="453">
        <v>0</v>
      </c>
      <c r="G54" s="453"/>
      <c r="H54" s="453"/>
    </row>
    <row r="55" spans="1:12" ht="12.75">
      <c r="A55" s="449" t="s">
        <v>344</v>
      </c>
      <c r="B55" s="450">
        <v>1</v>
      </c>
      <c r="C55" s="450">
        <v>0</v>
      </c>
      <c r="D55" s="447"/>
      <c r="E55" s="447">
        <v>5</v>
      </c>
      <c r="F55" s="447">
        <v>0</v>
      </c>
      <c r="G55" s="447"/>
      <c r="H55" s="447"/>
      <c r="I55" s="448"/>
      <c r="J55" s="448"/>
      <c r="K55" s="448"/>
      <c r="L55" s="448"/>
    </row>
    <row r="56" spans="1:8" s="147" customFormat="1" ht="12.75">
      <c r="A56" s="451" t="s">
        <v>345</v>
      </c>
      <c r="B56" s="452">
        <v>28</v>
      </c>
      <c r="C56" s="452">
        <v>0</v>
      </c>
      <c r="D56" s="453"/>
      <c r="E56" s="453">
        <v>59</v>
      </c>
      <c r="F56" s="453">
        <v>0</v>
      </c>
      <c r="G56" s="453"/>
      <c r="H56" s="453"/>
    </row>
    <row r="57" spans="1:12" ht="12.75">
      <c r="A57" s="449" t="s">
        <v>346</v>
      </c>
      <c r="B57" s="450">
        <v>214</v>
      </c>
      <c r="C57" s="450">
        <v>0</v>
      </c>
      <c r="D57" s="447"/>
      <c r="E57" s="447">
        <v>353</v>
      </c>
      <c r="F57" s="447">
        <v>0</v>
      </c>
      <c r="G57" s="447"/>
      <c r="H57" s="447"/>
      <c r="I57" s="448"/>
      <c r="J57" s="448"/>
      <c r="K57" s="448"/>
      <c r="L57" s="448"/>
    </row>
    <row r="58" spans="1:8" s="147" customFormat="1" ht="12.75">
      <c r="A58" s="451" t="s">
        <v>347</v>
      </c>
      <c r="B58" s="452">
        <v>850</v>
      </c>
      <c r="C58" s="452">
        <v>0</v>
      </c>
      <c r="D58" s="453"/>
      <c r="E58" s="453">
        <v>582</v>
      </c>
      <c r="F58" s="453">
        <v>0</v>
      </c>
      <c r="G58" s="453"/>
      <c r="H58" s="453"/>
    </row>
    <row r="59" spans="1:12" ht="12.75">
      <c r="A59" s="449" t="s">
        <v>348</v>
      </c>
      <c r="B59" s="450">
        <v>14</v>
      </c>
      <c r="C59" s="450">
        <v>0</v>
      </c>
      <c r="D59" s="447"/>
      <c r="E59" s="447">
        <v>36</v>
      </c>
      <c r="F59" s="447">
        <v>0</v>
      </c>
      <c r="G59" s="447"/>
      <c r="H59" s="447"/>
      <c r="I59" s="448"/>
      <c r="J59" s="448"/>
      <c r="K59" s="448"/>
      <c r="L59" s="448"/>
    </row>
    <row r="60" spans="1:8" s="147" customFormat="1" ht="12.75">
      <c r="A60" s="451" t="s">
        <v>349</v>
      </c>
      <c r="B60" s="452">
        <v>0</v>
      </c>
      <c r="C60" s="452">
        <v>0</v>
      </c>
      <c r="D60" s="453"/>
      <c r="E60" s="453">
        <v>0</v>
      </c>
      <c r="F60" s="453">
        <v>0</v>
      </c>
      <c r="G60" s="453"/>
      <c r="H60" s="453"/>
    </row>
    <row r="61" spans="1:12" ht="12.75">
      <c r="A61" s="449" t="s">
        <v>350</v>
      </c>
      <c r="B61" s="450">
        <v>0</v>
      </c>
      <c r="C61" s="450">
        <v>0</v>
      </c>
      <c r="D61" s="447"/>
      <c r="E61" s="447">
        <v>1</v>
      </c>
      <c r="F61" s="447">
        <v>0</v>
      </c>
      <c r="G61" s="447"/>
      <c r="H61" s="447"/>
      <c r="I61" s="448"/>
      <c r="J61" s="448"/>
      <c r="K61" s="448"/>
      <c r="L61" s="448"/>
    </row>
    <row r="62" spans="1:8" s="147" customFormat="1" ht="12.75">
      <c r="A62" s="451" t="s">
        <v>351</v>
      </c>
      <c r="B62" s="452">
        <v>549</v>
      </c>
      <c r="C62" s="452">
        <v>6</v>
      </c>
      <c r="D62" s="453"/>
      <c r="E62" s="453">
        <v>641</v>
      </c>
      <c r="F62" s="453">
        <v>6</v>
      </c>
      <c r="G62" s="453"/>
      <c r="H62" s="453"/>
    </row>
    <row r="63" spans="1:12" ht="12.75">
      <c r="A63" s="449" t="s">
        <v>352</v>
      </c>
      <c r="B63" s="450">
        <v>2</v>
      </c>
      <c r="C63" s="450">
        <v>0</v>
      </c>
      <c r="D63" s="447"/>
      <c r="E63" s="447">
        <v>3</v>
      </c>
      <c r="F63" s="447">
        <v>0</v>
      </c>
      <c r="G63" s="447"/>
      <c r="H63" s="447"/>
      <c r="I63" s="448"/>
      <c r="J63" s="448"/>
      <c r="K63" s="448"/>
      <c r="L63" s="448"/>
    </row>
    <row r="64" spans="1:8" s="147" customFormat="1" ht="12.75">
      <c r="A64" s="451" t="s">
        <v>353</v>
      </c>
      <c r="B64" s="452">
        <v>4</v>
      </c>
      <c r="C64" s="452">
        <v>1</v>
      </c>
      <c r="D64" s="453"/>
      <c r="E64" s="453">
        <v>13</v>
      </c>
      <c r="F64" s="453">
        <v>0</v>
      </c>
      <c r="G64" s="453"/>
      <c r="H64" s="453"/>
    </row>
    <row r="65" spans="1:12" ht="12.75">
      <c r="A65" s="449" t="s">
        <v>354</v>
      </c>
      <c r="B65" s="450">
        <v>1456</v>
      </c>
      <c r="C65" s="450">
        <v>10</v>
      </c>
      <c r="D65" s="447"/>
      <c r="E65" s="447">
        <v>879</v>
      </c>
      <c r="F65" s="447">
        <v>1</v>
      </c>
      <c r="G65" s="447"/>
      <c r="H65" s="447"/>
      <c r="I65" s="448"/>
      <c r="J65" s="448"/>
      <c r="K65" s="448"/>
      <c r="L65" s="448"/>
    </row>
    <row r="66" spans="1:8" s="147" customFormat="1" ht="12.75">
      <c r="A66" s="451" t="s">
        <v>355</v>
      </c>
      <c r="B66" s="452">
        <v>6771</v>
      </c>
      <c r="C66" s="452">
        <v>76</v>
      </c>
      <c r="D66" s="453"/>
      <c r="E66" s="453">
        <v>16530</v>
      </c>
      <c r="F66" s="453">
        <v>21923</v>
      </c>
      <c r="G66" s="453"/>
      <c r="H66" s="453"/>
    </row>
    <row r="67" spans="1:12" ht="12.75">
      <c r="A67" s="449" t="s">
        <v>356</v>
      </c>
      <c r="B67" s="450">
        <v>7</v>
      </c>
      <c r="C67" s="450">
        <v>0</v>
      </c>
      <c r="D67" s="447"/>
      <c r="E67" s="447">
        <v>4</v>
      </c>
      <c r="F67" s="447">
        <v>0</v>
      </c>
      <c r="G67" s="447"/>
      <c r="H67" s="447"/>
      <c r="I67" s="448"/>
      <c r="J67" s="448"/>
      <c r="K67" s="448"/>
      <c r="L67" s="448"/>
    </row>
    <row r="68" spans="1:8" s="147" customFormat="1" ht="12.75">
      <c r="A68" s="451" t="s">
        <v>357</v>
      </c>
      <c r="B68" s="452">
        <v>3</v>
      </c>
      <c r="C68" s="452">
        <v>0</v>
      </c>
      <c r="D68" s="453"/>
      <c r="E68" s="453">
        <v>24</v>
      </c>
      <c r="F68" s="453">
        <v>0</v>
      </c>
      <c r="G68" s="453"/>
      <c r="H68" s="453"/>
    </row>
    <row r="69" spans="1:12" ht="12.75">
      <c r="A69" s="449" t="s">
        <v>358</v>
      </c>
      <c r="B69" s="450">
        <v>11</v>
      </c>
      <c r="C69" s="450">
        <v>0</v>
      </c>
      <c r="D69" s="447"/>
      <c r="E69" s="447">
        <v>11</v>
      </c>
      <c r="F69" s="447">
        <v>0</v>
      </c>
      <c r="G69" s="447"/>
      <c r="H69" s="447"/>
      <c r="I69" s="448"/>
      <c r="J69" s="448"/>
      <c r="K69" s="448"/>
      <c r="L69" s="448"/>
    </row>
    <row r="70" spans="1:8" s="147" customFormat="1" ht="12.75">
      <c r="A70" s="451" t="s">
        <v>122</v>
      </c>
      <c r="B70" s="452">
        <v>8180</v>
      </c>
      <c r="C70" s="452">
        <v>44</v>
      </c>
      <c r="D70" s="453"/>
      <c r="E70" s="453">
        <v>3713</v>
      </c>
      <c r="F70" s="453">
        <v>21</v>
      </c>
      <c r="G70" s="453"/>
      <c r="H70" s="453"/>
    </row>
    <row r="71" spans="1:12" ht="12.75">
      <c r="A71" s="449" t="s">
        <v>359</v>
      </c>
      <c r="B71" s="450">
        <v>26</v>
      </c>
      <c r="C71" s="450">
        <v>0</v>
      </c>
      <c r="D71" s="447"/>
      <c r="E71" s="447">
        <v>28</v>
      </c>
      <c r="F71" s="447">
        <v>0</v>
      </c>
      <c r="G71" s="447"/>
      <c r="H71" s="447"/>
      <c r="I71" s="448"/>
      <c r="J71" s="448"/>
      <c r="K71" s="448"/>
      <c r="L71" s="448"/>
    </row>
    <row r="72" spans="1:8" s="147" customFormat="1" ht="12.75">
      <c r="A72" s="451" t="s">
        <v>360</v>
      </c>
      <c r="B72" s="452">
        <v>2</v>
      </c>
      <c r="C72" s="452">
        <v>0</v>
      </c>
      <c r="D72" s="453"/>
      <c r="E72" s="453">
        <v>4</v>
      </c>
      <c r="F72" s="453">
        <v>0</v>
      </c>
      <c r="G72" s="453"/>
      <c r="H72" s="453"/>
    </row>
    <row r="73" spans="1:12" ht="12.75">
      <c r="A73" s="449" t="s">
        <v>361</v>
      </c>
      <c r="B73" s="450">
        <v>1112</v>
      </c>
      <c r="C73" s="450">
        <v>3</v>
      </c>
      <c r="D73" s="447"/>
      <c r="E73" s="447">
        <v>863</v>
      </c>
      <c r="F73" s="447">
        <v>0</v>
      </c>
      <c r="G73" s="447"/>
      <c r="H73" s="447"/>
      <c r="I73" s="448"/>
      <c r="J73" s="448"/>
      <c r="K73" s="448"/>
      <c r="L73" s="448"/>
    </row>
    <row r="74" spans="1:8" s="147" customFormat="1" ht="12.75">
      <c r="A74" s="451" t="s">
        <v>362</v>
      </c>
      <c r="B74" s="452">
        <v>1</v>
      </c>
      <c r="C74" s="452">
        <v>0</v>
      </c>
      <c r="D74" s="453"/>
      <c r="E74" s="453">
        <v>0</v>
      </c>
      <c r="F74" s="453">
        <v>0</v>
      </c>
      <c r="G74" s="453"/>
      <c r="H74" s="453"/>
    </row>
    <row r="75" spans="1:12" ht="12.75">
      <c r="A75" s="449" t="s">
        <v>363</v>
      </c>
      <c r="B75" s="450">
        <v>22</v>
      </c>
      <c r="C75" s="450">
        <v>0</v>
      </c>
      <c r="D75" s="447"/>
      <c r="E75" s="447">
        <v>54</v>
      </c>
      <c r="F75" s="447">
        <v>0</v>
      </c>
      <c r="G75" s="447"/>
      <c r="H75" s="447"/>
      <c r="I75" s="448"/>
      <c r="J75" s="448"/>
      <c r="K75" s="448"/>
      <c r="L75" s="448"/>
    </row>
    <row r="76" spans="1:8" s="147" customFormat="1" ht="12.75">
      <c r="A76" s="451" t="s">
        <v>364</v>
      </c>
      <c r="B76" s="452">
        <v>1</v>
      </c>
      <c r="C76" s="452">
        <v>0</v>
      </c>
      <c r="D76" s="453"/>
      <c r="E76" s="453">
        <v>0</v>
      </c>
      <c r="F76" s="453">
        <v>0</v>
      </c>
      <c r="G76" s="453"/>
      <c r="H76" s="453"/>
    </row>
    <row r="77" spans="1:12" ht="12.75">
      <c r="A77" s="449" t="s">
        <v>365</v>
      </c>
      <c r="B77" s="450">
        <v>0</v>
      </c>
      <c r="C77" s="450">
        <v>0</v>
      </c>
      <c r="D77" s="447"/>
      <c r="E77" s="447">
        <v>0</v>
      </c>
      <c r="F77" s="447">
        <v>0</v>
      </c>
      <c r="G77" s="447"/>
      <c r="H77" s="447"/>
      <c r="I77" s="448"/>
      <c r="J77" s="448"/>
      <c r="K77" s="448"/>
      <c r="L77" s="448"/>
    </row>
    <row r="78" spans="1:8" s="147" customFormat="1" ht="12.75">
      <c r="A78" s="451" t="s">
        <v>366</v>
      </c>
      <c r="B78" s="452">
        <v>1</v>
      </c>
      <c r="C78" s="452">
        <v>0</v>
      </c>
      <c r="D78" s="453"/>
      <c r="E78" s="453">
        <v>0</v>
      </c>
      <c r="F78" s="453">
        <v>0</v>
      </c>
      <c r="G78" s="453"/>
      <c r="H78" s="453"/>
    </row>
    <row r="79" spans="1:12" ht="12.75">
      <c r="A79" s="449" t="s">
        <v>367</v>
      </c>
      <c r="B79" s="450">
        <v>0</v>
      </c>
      <c r="C79" s="450">
        <v>0</v>
      </c>
      <c r="D79" s="447"/>
      <c r="E79" s="447">
        <v>0</v>
      </c>
      <c r="F79" s="447">
        <v>0</v>
      </c>
      <c r="G79" s="447"/>
      <c r="H79" s="447"/>
      <c r="I79" s="448"/>
      <c r="J79" s="448"/>
      <c r="K79" s="448"/>
      <c r="L79" s="448"/>
    </row>
    <row r="80" spans="1:8" s="147" customFormat="1" ht="12.75">
      <c r="A80" s="451" t="s">
        <v>368</v>
      </c>
      <c r="B80" s="452">
        <v>48</v>
      </c>
      <c r="C80" s="452">
        <v>0</v>
      </c>
      <c r="D80" s="453"/>
      <c r="E80" s="453">
        <v>51</v>
      </c>
      <c r="F80" s="453">
        <v>0</v>
      </c>
      <c r="G80" s="453"/>
      <c r="H80" s="453"/>
    </row>
    <row r="81" spans="1:12" ht="12.75">
      <c r="A81" s="449" t="s">
        <v>369</v>
      </c>
      <c r="B81" s="450">
        <v>705</v>
      </c>
      <c r="C81" s="450">
        <v>1</v>
      </c>
      <c r="D81" s="447"/>
      <c r="E81" s="447">
        <v>562</v>
      </c>
      <c r="F81" s="447">
        <v>1</v>
      </c>
      <c r="G81" s="447"/>
      <c r="H81" s="447"/>
      <c r="I81" s="448"/>
      <c r="J81" s="448"/>
      <c r="K81" s="448"/>
      <c r="L81" s="448"/>
    </row>
    <row r="82" spans="1:8" s="147" customFormat="1" ht="12.75">
      <c r="A82" s="451" t="s">
        <v>370</v>
      </c>
      <c r="B82" s="452">
        <v>1934</v>
      </c>
      <c r="C82" s="452">
        <v>6</v>
      </c>
      <c r="D82" s="453"/>
      <c r="E82" s="453">
        <v>1770</v>
      </c>
      <c r="F82" s="453">
        <v>3</v>
      </c>
      <c r="G82" s="453"/>
      <c r="H82" s="453"/>
    </row>
    <row r="83" spans="1:12" ht="12.75">
      <c r="A83" s="449" t="s">
        <v>371</v>
      </c>
      <c r="B83" s="450">
        <v>56</v>
      </c>
      <c r="C83" s="450">
        <v>0</v>
      </c>
      <c r="D83" s="447"/>
      <c r="E83" s="447">
        <v>62</v>
      </c>
      <c r="F83" s="447">
        <v>0</v>
      </c>
      <c r="G83" s="447"/>
      <c r="H83" s="447"/>
      <c r="I83" s="448"/>
      <c r="J83" s="448"/>
      <c r="K83" s="448"/>
      <c r="L83" s="448"/>
    </row>
    <row r="84" spans="1:8" s="147" customFormat="1" ht="12.75">
      <c r="A84" s="451" t="s">
        <v>372</v>
      </c>
      <c r="B84" s="452">
        <v>6754</v>
      </c>
      <c r="C84" s="452">
        <v>28</v>
      </c>
      <c r="D84" s="453"/>
      <c r="E84" s="453">
        <v>4344</v>
      </c>
      <c r="F84" s="453">
        <v>18</v>
      </c>
      <c r="G84" s="453"/>
      <c r="H84" s="453"/>
    </row>
    <row r="85" spans="1:12" ht="12.75">
      <c r="A85" s="449" t="s">
        <v>373</v>
      </c>
      <c r="B85" s="450">
        <v>2227</v>
      </c>
      <c r="C85" s="450">
        <v>12</v>
      </c>
      <c r="D85" s="447"/>
      <c r="E85" s="447">
        <v>1593</v>
      </c>
      <c r="F85" s="447">
        <v>2</v>
      </c>
      <c r="G85" s="447"/>
      <c r="H85" s="447"/>
      <c r="I85" s="448"/>
      <c r="J85" s="448"/>
      <c r="K85" s="448"/>
      <c r="L85" s="448"/>
    </row>
    <row r="86" spans="1:8" s="147" customFormat="1" ht="12.75">
      <c r="A86" s="451" t="s">
        <v>374</v>
      </c>
      <c r="B86" s="452">
        <v>754</v>
      </c>
      <c r="C86" s="452">
        <v>1</v>
      </c>
      <c r="D86" s="453"/>
      <c r="E86" s="453">
        <v>702</v>
      </c>
      <c r="F86" s="453">
        <v>1</v>
      </c>
      <c r="G86" s="453"/>
      <c r="H86" s="453"/>
    </row>
    <row r="87" spans="1:12" ht="12.75">
      <c r="A87" s="449" t="s">
        <v>375</v>
      </c>
      <c r="B87" s="450">
        <v>16</v>
      </c>
      <c r="C87" s="450">
        <v>0</v>
      </c>
      <c r="D87" s="447"/>
      <c r="E87" s="447">
        <v>6</v>
      </c>
      <c r="F87" s="447">
        <v>0</v>
      </c>
      <c r="G87" s="447"/>
      <c r="H87" s="447"/>
      <c r="I87" s="448"/>
      <c r="J87" s="448"/>
      <c r="K87" s="448"/>
      <c r="L87" s="448"/>
    </row>
    <row r="88" spans="1:8" s="147" customFormat="1" ht="12.75">
      <c r="A88" s="451" t="s">
        <v>376</v>
      </c>
      <c r="B88" s="452">
        <v>735</v>
      </c>
      <c r="C88" s="452">
        <v>22</v>
      </c>
      <c r="D88" s="453"/>
      <c r="E88" s="453">
        <v>692</v>
      </c>
      <c r="F88" s="453">
        <v>21</v>
      </c>
      <c r="G88" s="453"/>
      <c r="H88" s="453"/>
    </row>
    <row r="89" spans="1:12" ht="12.75">
      <c r="A89" s="449" t="s">
        <v>377</v>
      </c>
      <c r="B89" s="450">
        <v>842</v>
      </c>
      <c r="C89" s="450">
        <v>0</v>
      </c>
      <c r="D89" s="447"/>
      <c r="E89" s="447">
        <v>298</v>
      </c>
      <c r="F89" s="447">
        <v>0</v>
      </c>
      <c r="G89" s="447"/>
      <c r="H89" s="447"/>
      <c r="I89" s="448"/>
      <c r="J89" s="448"/>
      <c r="K89" s="448"/>
      <c r="L89" s="448"/>
    </row>
    <row r="90" spans="1:8" s="147" customFormat="1" ht="12.75">
      <c r="A90" s="451" t="s">
        <v>119</v>
      </c>
      <c r="B90" s="452">
        <v>22225</v>
      </c>
      <c r="C90" s="452">
        <v>125</v>
      </c>
      <c r="D90" s="453"/>
      <c r="E90" s="453">
        <f>152367-124998</f>
        <v>27369</v>
      </c>
      <c r="F90" s="453">
        <f>144197-144076</f>
        <v>121</v>
      </c>
      <c r="G90" s="453"/>
      <c r="H90" s="453"/>
    </row>
    <row r="91" spans="1:12" ht="12.75">
      <c r="A91" s="449" t="s">
        <v>378</v>
      </c>
      <c r="B91" s="450">
        <v>12</v>
      </c>
      <c r="C91" s="450">
        <v>0</v>
      </c>
      <c r="D91" s="447"/>
      <c r="E91" s="447">
        <v>16</v>
      </c>
      <c r="F91" s="447">
        <v>0</v>
      </c>
      <c r="G91" s="447"/>
      <c r="H91" s="447"/>
      <c r="I91" s="448"/>
      <c r="J91" s="448"/>
      <c r="K91" s="448"/>
      <c r="L91" s="448"/>
    </row>
    <row r="92" spans="1:8" s="147" customFormat="1" ht="12.75">
      <c r="A92" s="451" t="s">
        <v>118</v>
      </c>
      <c r="B92" s="452">
        <v>25990</v>
      </c>
      <c r="C92" s="452">
        <v>79</v>
      </c>
      <c r="D92" s="453"/>
      <c r="E92" s="453">
        <v>40147</v>
      </c>
      <c r="F92" s="453">
        <v>490</v>
      </c>
      <c r="G92" s="453"/>
      <c r="H92" s="453"/>
    </row>
    <row r="93" spans="1:12" ht="12.75">
      <c r="A93" s="449" t="s">
        <v>379</v>
      </c>
      <c r="B93" s="450">
        <v>66</v>
      </c>
      <c r="C93" s="450">
        <v>0</v>
      </c>
      <c r="D93" s="447"/>
      <c r="E93" s="447">
        <v>28</v>
      </c>
      <c r="F93" s="447">
        <v>0</v>
      </c>
      <c r="G93" s="447"/>
      <c r="H93" s="447"/>
      <c r="I93" s="448"/>
      <c r="J93" s="448"/>
      <c r="K93" s="448"/>
      <c r="L93" s="448"/>
    </row>
    <row r="94" spans="1:8" s="147" customFormat="1" ht="12.75">
      <c r="A94" s="451" t="s">
        <v>380</v>
      </c>
      <c r="B94" s="452">
        <v>135</v>
      </c>
      <c r="C94" s="452">
        <v>1</v>
      </c>
      <c r="D94" s="453"/>
      <c r="E94" s="453">
        <v>134</v>
      </c>
      <c r="F94" s="453">
        <v>1</v>
      </c>
      <c r="G94" s="453"/>
      <c r="H94" s="453"/>
    </row>
    <row r="95" spans="1:12" ht="12.75">
      <c r="A95" s="449" t="s">
        <v>381</v>
      </c>
      <c r="B95" s="450">
        <v>50</v>
      </c>
      <c r="C95" s="450">
        <v>0</v>
      </c>
      <c r="D95" s="447"/>
      <c r="E95" s="447">
        <v>74</v>
      </c>
      <c r="F95" s="447">
        <v>0</v>
      </c>
      <c r="G95" s="447"/>
      <c r="H95" s="447"/>
      <c r="I95" s="448"/>
      <c r="J95" s="448"/>
      <c r="K95" s="448"/>
      <c r="L95" s="448"/>
    </row>
    <row r="96" spans="1:8" s="147" customFormat="1" ht="12.75">
      <c r="A96" s="451" t="s">
        <v>382</v>
      </c>
      <c r="B96" s="452">
        <v>0</v>
      </c>
      <c r="C96" s="452">
        <v>0</v>
      </c>
      <c r="D96" s="453"/>
      <c r="E96" s="453">
        <v>0</v>
      </c>
      <c r="F96" s="453">
        <v>0</v>
      </c>
      <c r="G96" s="453"/>
      <c r="H96" s="453"/>
    </row>
    <row r="97" spans="1:12" ht="12.75">
      <c r="A97" s="449" t="s">
        <v>383</v>
      </c>
      <c r="B97" s="450">
        <v>1023</v>
      </c>
      <c r="C97" s="450">
        <v>1</v>
      </c>
      <c r="D97" s="447"/>
      <c r="E97" s="447">
        <v>813</v>
      </c>
      <c r="F97" s="447">
        <v>0</v>
      </c>
      <c r="G97" s="447"/>
      <c r="H97" s="447"/>
      <c r="I97" s="448"/>
      <c r="J97" s="448"/>
      <c r="K97" s="448"/>
      <c r="L97" s="448"/>
    </row>
    <row r="98" spans="1:8" s="147" customFormat="1" ht="12.75">
      <c r="A98" s="451" t="s">
        <v>128</v>
      </c>
      <c r="B98" s="452">
        <v>5431</v>
      </c>
      <c r="C98" s="452">
        <v>5</v>
      </c>
      <c r="D98" s="453"/>
      <c r="E98" s="453">
        <v>3859</v>
      </c>
      <c r="F98" s="453">
        <v>4</v>
      </c>
      <c r="G98" s="453"/>
      <c r="H98" s="453"/>
    </row>
    <row r="99" spans="1:12" ht="12.75">
      <c r="A99" s="449" t="s">
        <v>384</v>
      </c>
      <c r="B99" s="450">
        <v>94</v>
      </c>
      <c r="C99" s="450">
        <v>0</v>
      </c>
      <c r="D99" s="447"/>
      <c r="E99" s="447">
        <v>73</v>
      </c>
      <c r="F99" s="447">
        <v>0</v>
      </c>
      <c r="G99" s="447"/>
      <c r="H99" s="447"/>
      <c r="I99" s="448"/>
      <c r="J99" s="448"/>
      <c r="K99" s="448"/>
      <c r="L99" s="448"/>
    </row>
    <row r="100" spans="1:8" s="147" customFormat="1" ht="12.75">
      <c r="A100" s="451" t="s">
        <v>385</v>
      </c>
      <c r="B100" s="452">
        <v>0</v>
      </c>
      <c r="C100" s="452">
        <v>0</v>
      </c>
      <c r="D100" s="453"/>
      <c r="E100" s="453">
        <v>0</v>
      </c>
      <c r="F100" s="453">
        <v>0</v>
      </c>
      <c r="G100" s="453"/>
      <c r="H100" s="453"/>
    </row>
    <row r="101" spans="1:12" ht="12.75">
      <c r="A101" s="449" t="s">
        <v>386</v>
      </c>
      <c r="B101" s="450">
        <v>4</v>
      </c>
      <c r="C101" s="450">
        <v>2</v>
      </c>
      <c r="D101" s="447"/>
      <c r="E101" s="447">
        <v>7</v>
      </c>
      <c r="F101" s="447">
        <v>2</v>
      </c>
      <c r="G101" s="447"/>
      <c r="H101" s="447"/>
      <c r="I101" s="448"/>
      <c r="J101" s="448"/>
      <c r="K101" s="448"/>
      <c r="L101" s="448"/>
    </row>
    <row r="102" spans="1:8" s="147" customFormat="1" ht="12.75">
      <c r="A102" s="451" t="s">
        <v>387</v>
      </c>
      <c r="B102" s="452">
        <v>387</v>
      </c>
      <c r="C102" s="452">
        <v>1</v>
      </c>
      <c r="D102" s="453"/>
      <c r="E102" s="453">
        <v>190</v>
      </c>
      <c r="F102" s="453">
        <v>0</v>
      </c>
      <c r="G102" s="453"/>
      <c r="H102" s="453"/>
    </row>
    <row r="103" spans="1:12" ht="12.75">
      <c r="A103" s="449" t="s">
        <v>388</v>
      </c>
      <c r="B103" s="450">
        <v>35</v>
      </c>
      <c r="C103" s="450">
        <v>0</v>
      </c>
      <c r="D103" s="447"/>
      <c r="E103" s="447">
        <v>26</v>
      </c>
      <c r="F103" s="447">
        <v>0</v>
      </c>
      <c r="G103" s="447"/>
      <c r="H103" s="447"/>
      <c r="I103" s="448"/>
      <c r="J103" s="448"/>
      <c r="K103" s="448"/>
      <c r="L103" s="448"/>
    </row>
    <row r="104" spans="1:8" s="147" customFormat="1" ht="12.75">
      <c r="A104" s="451" t="s">
        <v>389</v>
      </c>
      <c r="B104" s="452">
        <v>0</v>
      </c>
      <c r="C104" s="452">
        <v>0</v>
      </c>
      <c r="D104" s="453"/>
      <c r="E104" s="453">
        <v>0</v>
      </c>
      <c r="F104" s="453">
        <v>0</v>
      </c>
      <c r="G104" s="453"/>
      <c r="H104" s="453"/>
    </row>
    <row r="105" spans="1:12" ht="12.75">
      <c r="A105" s="449" t="s">
        <v>390</v>
      </c>
      <c r="B105" s="450">
        <v>0</v>
      </c>
      <c r="C105" s="450">
        <v>0</v>
      </c>
      <c r="D105" s="447"/>
      <c r="E105" s="447">
        <v>1</v>
      </c>
      <c r="F105" s="447">
        <v>0</v>
      </c>
      <c r="G105" s="447"/>
      <c r="H105" s="447"/>
      <c r="I105" s="448"/>
      <c r="J105" s="448"/>
      <c r="K105" s="448"/>
      <c r="L105" s="448"/>
    </row>
    <row r="106" spans="1:8" s="147" customFormat="1" ht="12.75">
      <c r="A106" s="451" t="s">
        <v>391</v>
      </c>
      <c r="B106" s="452">
        <v>9</v>
      </c>
      <c r="C106" s="452">
        <v>0</v>
      </c>
      <c r="D106" s="453"/>
      <c r="E106" s="453">
        <v>6</v>
      </c>
      <c r="F106" s="453">
        <v>0</v>
      </c>
      <c r="G106" s="453"/>
      <c r="H106" s="453"/>
    </row>
    <row r="107" spans="1:12" ht="12.75">
      <c r="A107" s="449" t="s">
        <v>392</v>
      </c>
      <c r="B107" s="450">
        <v>24</v>
      </c>
      <c r="C107" s="450">
        <v>1</v>
      </c>
      <c r="D107" s="447"/>
      <c r="E107" s="447">
        <v>5</v>
      </c>
      <c r="F107" s="447">
        <v>0</v>
      </c>
      <c r="G107" s="447"/>
      <c r="H107" s="447"/>
      <c r="I107" s="448"/>
      <c r="J107" s="448"/>
      <c r="K107" s="448"/>
      <c r="L107" s="448"/>
    </row>
    <row r="108" spans="1:8" s="147" customFormat="1" ht="12.75">
      <c r="A108" s="451" t="s">
        <v>393</v>
      </c>
      <c r="B108" s="452">
        <v>721</v>
      </c>
      <c r="C108" s="452">
        <v>0</v>
      </c>
      <c r="D108" s="453"/>
      <c r="E108" s="453">
        <v>392</v>
      </c>
      <c r="F108" s="453">
        <v>0</v>
      </c>
      <c r="G108" s="453"/>
      <c r="H108" s="453"/>
    </row>
    <row r="109" spans="1:12" ht="12.75">
      <c r="A109" s="449" t="s">
        <v>394</v>
      </c>
      <c r="B109" s="450">
        <v>106</v>
      </c>
      <c r="C109" s="450">
        <v>1</v>
      </c>
      <c r="D109" s="447"/>
      <c r="E109" s="447">
        <v>94</v>
      </c>
      <c r="F109" s="447">
        <v>0</v>
      </c>
      <c r="G109" s="447"/>
      <c r="H109" s="447"/>
      <c r="I109" s="448"/>
      <c r="J109" s="448"/>
      <c r="K109" s="448"/>
      <c r="L109" s="448"/>
    </row>
    <row r="110" spans="1:8" s="147" customFormat="1" ht="12.75">
      <c r="A110" s="451" t="s">
        <v>395</v>
      </c>
      <c r="B110" s="452">
        <v>44</v>
      </c>
      <c r="C110" s="452">
        <v>0</v>
      </c>
      <c r="D110" s="453"/>
      <c r="E110" s="453">
        <v>44</v>
      </c>
      <c r="F110" s="453">
        <v>0</v>
      </c>
      <c r="G110" s="453"/>
      <c r="H110" s="453"/>
    </row>
    <row r="111" spans="1:12" ht="12.75">
      <c r="A111" s="449" t="s">
        <v>396</v>
      </c>
      <c r="B111" s="450">
        <v>6</v>
      </c>
      <c r="C111" s="450">
        <v>1</v>
      </c>
      <c r="D111" s="447"/>
      <c r="E111" s="447">
        <v>18</v>
      </c>
      <c r="F111" s="447">
        <v>1</v>
      </c>
      <c r="G111" s="447"/>
      <c r="H111" s="447"/>
      <c r="I111" s="448"/>
      <c r="J111" s="448"/>
      <c r="K111" s="448"/>
      <c r="L111" s="448"/>
    </row>
    <row r="112" spans="1:8" s="147" customFormat="1" ht="12.75">
      <c r="A112" s="451" t="s">
        <v>397</v>
      </c>
      <c r="B112" s="452">
        <v>2</v>
      </c>
      <c r="C112" s="452">
        <v>0</v>
      </c>
      <c r="D112" s="453"/>
      <c r="E112" s="453">
        <v>2</v>
      </c>
      <c r="F112" s="453">
        <v>0</v>
      </c>
      <c r="G112" s="453"/>
      <c r="H112" s="453"/>
    </row>
    <row r="113" spans="1:12" ht="12.75">
      <c r="A113" s="449" t="s">
        <v>398</v>
      </c>
      <c r="B113" s="450">
        <v>2394</v>
      </c>
      <c r="C113" s="450">
        <v>8</v>
      </c>
      <c r="D113" s="447"/>
      <c r="E113" s="447">
        <v>2609</v>
      </c>
      <c r="F113" s="447">
        <v>0</v>
      </c>
      <c r="G113" s="447"/>
      <c r="H113" s="447"/>
      <c r="I113" s="448"/>
      <c r="J113" s="448"/>
      <c r="K113" s="448"/>
      <c r="L113" s="448"/>
    </row>
    <row r="114" spans="1:8" s="147" customFormat="1" ht="12.75">
      <c r="A114" s="451" t="s">
        <v>399</v>
      </c>
      <c r="B114" s="452">
        <v>6</v>
      </c>
      <c r="C114" s="452">
        <v>0</v>
      </c>
      <c r="D114" s="453"/>
      <c r="E114" s="453">
        <v>9</v>
      </c>
      <c r="F114" s="453">
        <v>0</v>
      </c>
      <c r="G114" s="453"/>
      <c r="H114" s="453"/>
    </row>
    <row r="115" spans="1:12" ht="12.75">
      <c r="A115" s="449" t="s">
        <v>400</v>
      </c>
      <c r="B115" s="450">
        <v>2</v>
      </c>
      <c r="C115" s="450">
        <v>0</v>
      </c>
      <c r="D115" s="447"/>
      <c r="E115" s="447">
        <v>12</v>
      </c>
      <c r="F115" s="447">
        <v>0</v>
      </c>
      <c r="G115" s="447"/>
      <c r="H115" s="447"/>
      <c r="I115" s="448"/>
      <c r="J115" s="448"/>
      <c r="K115" s="448"/>
      <c r="L115" s="448"/>
    </row>
    <row r="116" spans="1:8" s="147" customFormat="1" ht="12.75">
      <c r="A116" s="451" t="s">
        <v>401</v>
      </c>
      <c r="B116" s="452">
        <v>41</v>
      </c>
      <c r="C116" s="452">
        <v>0</v>
      </c>
      <c r="D116" s="453"/>
      <c r="E116" s="453">
        <v>33</v>
      </c>
      <c r="F116" s="453">
        <v>0</v>
      </c>
      <c r="G116" s="453"/>
      <c r="H116" s="453"/>
    </row>
    <row r="117" spans="1:12" ht="12.75">
      <c r="A117" s="449" t="s">
        <v>402</v>
      </c>
      <c r="B117" s="450">
        <v>3</v>
      </c>
      <c r="C117" s="450">
        <v>0</v>
      </c>
      <c r="D117" s="447"/>
      <c r="E117" s="447">
        <v>22</v>
      </c>
      <c r="F117" s="447">
        <v>0</v>
      </c>
      <c r="G117" s="447"/>
      <c r="H117" s="447"/>
      <c r="I117" s="448"/>
      <c r="J117" s="448"/>
      <c r="K117" s="448"/>
      <c r="L117" s="448"/>
    </row>
    <row r="118" spans="1:8" s="147" customFormat="1" ht="12.75">
      <c r="A118" s="451" t="s">
        <v>403</v>
      </c>
      <c r="B118" s="452">
        <v>22</v>
      </c>
      <c r="C118" s="452">
        <v>0</v>
      </c>
      <c r="D118" s="453"/>
      <c r="E118" s="453">
        <v>10</v>
      </c>
      <c r="F118" s="453">
        <v>0</v>
      </c>
      <c r="G118" s="453"/>
      <c r="H118" s="453"/>
    </row>
    <row r="119" spans="1:12" ht="12.75">
      <c r="A119" s="449" t="s">
        <v>404</v>
      </c>
      <c r="B119" s="450">
        <v>1384</v>
      </c>
      <c r="C119" s="450">
        <v>1</v>
      </c>
      <c r="D119" s="447"/>
      <c r="E119" s="447">
        <v>1253</v>
      </c>
      <c r="F119" s="447">
        <v>0</v>
      </c>
      <c r="G119" s="447"/>
      <c r="H119" s="447"/>
      <c r="I119" s="448"/>
      <c r="J119" s="448"/>
      <c r="K119" s="448"/>
      <c r="L119" s="448"/>
    </row>
    <row r="120" spans="1:8" s="147" customFormat="1" ht="12.75">
      <c r="A120" s="451" t="s">
        <v>405</v>
      </c>
      <c r="B120" s="452">
        <v>0</v>
      </c>
      <c r="C120" s="452">
        <v>0</v>
      </c>
      <c r="D120" s="453"/>
      <c r="E120" s="453">
        <v>0</v>
      </c>
      <c r="F120" s="453">
        <v>0</v>
      </c>
      <c r="G120" s="453"/>
      <c r="H120" s="453"/>
    </row>
    <row r="121" spans="1:12" ht="12.75">
      <c r="A121" s="449" t="s">
        <v>406</v>
      </c>
      <c r="B121" s="450">
        <v>18</v>
      </c>
      <c r="C121" s="450">
        <v>0</v>
      </c>
      <c r="D121" s="447"/>
      <c r="E121" s="447">
        <v>24</v>
      </c>
      <c r="F121" s="447">
        <v>0</v>
      </c>
      <c r="G121" s="447"/>
      <c r="H121" s="447"/>
      <c r="I121" s="448"/>
      <c r="J121" s="448"/>
      <c r="K121" s="448"/>
      <c r="L121" s="448"/>
    </row>
    <row r="122" spans="1:8" s="147" customFormat="1" ht="12.75">
      <c r="A122" s="451" t="s">
        <v>407</v>
      </c>
      <c r="B122" s="452">
        <v>26</v>
      </c>
      <c r="C122" s="452">
        <v>2</v>
      </c>
      <c r="D122" s="453"/>
      <c r="E122" s="453">
        <v>54</v>
      </c>
      <c r="F122" s="453">
        <v>0</v>
      </c>
      <c r="G122" s="453"/>
      <c r="H122" s="453"/>
    </row>
    <row r="123" spans="1:12" ht="12.75">
      <c r="A123" s="449" t="s">
        <v>408</v>
      </c>
      <c r="B123" s="450">
        <v>6</v>
      </c>
      <c r="C123" s="450">
        <v>0</v>
      </c>
      <c r="D123" s="447"/>
      <c r="E123" s="447">
        <v>6</v>
      </c>
      <c r="F123" s="447">
        <v>0</v>
      </c>
      <c r="G123" s="447"/>
      <c r="H123" s="447"/>
      <c r="I123" s="448"/>
      <c r="J123" s="448"/>
      <c r="K123" s="448"/>
      <c r="L123" s="448"/>
    </row>
    <row r="124" spans="1:8" s="147" customFormat="1" ht="12.75">
      <c r="A124" s="451" t="s">
        <v>409</v>
      </c>
      <c r="B124" s="452">
        <v>17</v>
      </c>
      <c r="C124" s="452">
        <v>0</v>
      </c>
      <c r="D124" s="453"/>
      <c r="E124" s="453">
        <v>14</v>
      </c>
      <c r="F124" s="453">
        <v>0</v>
      </c>
      <c r="G124" s="453"/>
      <c r="H124" s="453"/>
    </row>
    <row r="125" spans="1:12" ht="12.75">
      <c r="A125" s="449" t="s">
        <v>410</v>
      </c>
      <c r="B125" s="450">
        <v>168</v>
      </c>
      <c r="C125" s="450">
        <v>2</v>
      </c>
      <c r="D125" s="447"/>
      <c r="E125" s="447">
        <v>194</v>
      </c>
      <c r="F125" s="447">
        <v>2</v>
      </c>
      <c r="G125" s="447"/>
      <c r="H125" s="447"/>
      <c r="I125" s="448"/>
      <c r="J125" s="448"/>
      <c r="K125" s="448"/>
      <c r="L125" s="448"/>
    </row>
    <row r="126" spans="1:8" s="147" customFormat="1" ht="12.75">
      <c r="A126" s="451" t="s">
        <v>411</v>
      </c>
      <c r="B126" s="452">
        <v>14</v>
      </c>
      <c r="C126" s="452">
        <v>0</v>
      </c>
      <c r="D126" s="453"/>
      <c r="E126" s="453">
        <v>10</v>
      </c>
      <c r="F126" s="453">
        <v>0</v>
      </c>
      <c r="G126" s="453"/>
      <c r="H126" s="453"/>
    </row>
    <row r="127" spans="1:12" ht="12.75">
      <c r="A127" s="449" t="s">
        <v>412</v>
      </c>
      <c r="B127" s="450">
        <v>17</v>
      </c>
      <c r="C127" s="450">
        <v>0</v>
      </c>
      <c r="D127" s="447"/>
      <c r="E127" s="447">
        <v>11</v>
      </c>
      <c r="F127" s="447">
        <v>0</v>
      </c>
      <c r="G127" s="447"/>
      <c r="H127" s="447"/>
      <c r="I127" s="448"/>
      <c r="J127" s="448"/>
      <c r="K127" s="448"/>
      <c r="L127" s="448"/>
    </row>
    <row r="128" spans="1:8" s="147" customFormat="1" ht="12.75">
      <c r="A128" s="451" t="s">
        <v>413</v>
      </c>
      <c r="B128" s="452">
        <v>18</v>
      </c>
      <c r="C128" s="452">
        <v>0</v>
      </c>
      <c r="D128" s="453"/>
      <c r="E128" s="453">
        <v>17</v>
      </c>
      <c r="F128" s="453">
        <v>0</v>
      </c>
      <c r="G128" s="453"/>
      <c r="H128" s="453"/>
    </row>
    <row r="129" spans="1:12" ht="12.75">
      <c r="A129" s="449" t="s">
        <v>414</v>
      </c>
      <c r="B129" s="450">
        <v>21</v>
      </c>
      <c r="C129" s="450">
        <v>0</v>
      </c>
      <c r="D129" s="447"/>
      <c r="E129" s="447">
        <v>15</v>
      </c>
      <c r="F129" s="447">
        <v>0</v>
      </c>
      <c r="G129" s="447"/>
      <c r="H129" s="447"/>
      <c r="I129" s="448"/>
      <c r="J129" s="448"/>
      <c r="K129" s="448"/>
      <c r="L129" s="448"/>
    </row>
    <row r="130" spans="1:8" s="147" customFormat="1" ht="12.75">
      <c r="A130" s="451" t="s">
        <v>415</v>
      </c>
      <c r="B130" s="452">
        <v>2436</v>
      </c>
      <c r="C130" s="452">
        <v>25</v>
      </c>
      <c r="D130" s="453"/>
      <c r="E130" s="453">
        <v>1692</v>
      </c>
      <c r="F130" s="453">
        <v>2</v>
      </c>
      <c r="G130" s="453"/>
      <c r="H130" s="453"/>
    </row>
    <row r="131" spans="1:12" ht="12.75">
      <c r="A131" s="449" t="s">
        <v>416</v>
      </c>
      <c r="B131" s="450">
        <v>4</v>
      </c>
      <c r="C131" s="450">
        <v>0</v>
      </c>
      <c r="D131" s="447"/>
      <c r="E131" s="447">
        <v>2</v>
      </c>
      <c r="F131" s="447">
        <v>0</v>
      </c>
      <c r="G131" s="447"/>
      <c r="H131" s="447"/>
      <c r="I131" s="448"/>
      <c r="J131" s="448"/>
      <c r="K131" s="448"/>
      <c r="L131" s="448"/>
    </row>
    <row r="132" spans="1:8" s="147" customFormat="1" ht="12.75">
      <c r="A132" s="451" t="s">
        <v>417</v>
      </c>
      <c r="B132" s="452">
        <v>258</v>
      </c>
      <c r="C132" s="452">
        <v>1</v>
      </c>
      <c r="D132" s="453"/>
      <c r="E132" s="453">
        <v>344</v>
      </c>
      <c r="F132" s="453">
        <v>1</v>
      </c>
      <c r="G132" s="453"/>
      <c r="H132" s="453"/>
    </row>
    <row r="133" spans="1:12" ht="12.75">
      <c r="A133" s="449" t="s">
        <v>418</v>
      </c>
      <c r="B133" s="450">
        <v>11</v>
      </c>
      <c r="C133" s="450">
        <v>0</v>
      </c>
      <c r="D133" s="447"/>
      <c r="E133" s="447">
        <v>15</v>
      </c>
      <c r="F133" s="447">
        <v>0</v>
      </c>
      <c r="G133" s="447"/>
      <c r="H133" s="447"/>
      <c r="I133" s="448"/>
      <c r="J133" s="448"/>
      <c r="K133" s="448"/>
      <c r="L133" s="448"/>
    </row>
    <row r="134" spans="1:8" s="147" customFormat="1" ht="12.75">
      <c r="A134" s="451" t="s">
        <v>419</v>
      </c>
      <c r="B134" s="452">
        <v>3</v>
      </c>
      <c r="C134" s="452">
        <v>0</v>
      </c>
      <c r="D134" s="453"/>
      <c r="E134" s="453">
        <v>2</v>
      </c>
      <c r="F134" s="453">
        <v>0</v>
      </c>
      <c r="G134" s="453"/>
      <c r="H134" s="453"/>
    </row>
    <row r="135" spans="1:12" ht="12.75">
      <c r="A135" s="449" t="s">
        <v>420</v>
      </c>
      <c r="B135" s="450">
        <v>59</v>
      </c>
      <c r="C135" s="450">
        <v>0</v>
      </c>
      <c r="D135" s="447"/>
      <c r="E135" s="447">
        <v>55</v>
      </c>
      <c r="F135" s="447">
        <v>0</v>
      </c>
      <c r="G135" s="447"/>
      <c r="H135" s="447"/>
      <c r="I135" s="448"/>
      <c r="J135" s="448"/>
      <c r="K135" s="448"/>
      <c r="L135" s="448"/>
    </row>
    <row r="136" spans="1:8" s="147" customFormat="1" ht="12.75">
      <c r="A136" s="451" t="s">
        <v>421</v>
      </c>
      <c r="B136" s="452">
        <v>1260</v>
      </c>
      <c r="C136" s="452">
        <v>4</v>
      </c>
      <c r="D136" s="453"/>
      <c r="E136" s="453">
        <v>205</v>
      </c>
      <c r="F136" s="453">
        <v>0</v>
      </c>
      <c r="G136" s="453"/>
      <c r="H136" s="453"/>
    </row>
    <row r="137" spans="1:12" ht="12.75">
      <c r="A137" s="449" t="s">
        <v>422</v>
      </c>
      <c r="B137" s="450">
        <v>112</v>
      </c>
      <c r="C137" s="450">
        <v>1</v>
      </c>
      <c r="D137" s="447"/>
      <c r="E137" s="447">
        <v>97</v>
      </c>
      <c r="F137" s="447">
        <v>1</v>
      </c>
      <c r="G137" s="447"/>
      <c r="H137" s="447"/>
      <c r="I137" s="448"/>
      <c r="J137" s="448"/>
      <c r="K137" s="448"/>
      <c r="L137" s="448"/>
    </row>
    <row r="138" spans="1:8" s="147" customFormat="1" ht="12.75">
      <c r="A138" s="451" t="s">
        <v>423</v>
      </c>
      <c r="B138" s="452">
        <v>445</v>
      </c>
      <c r="C138" s="452">
        <v>0</v>
      </c>
      <c r="D138" s="453"/>
      <c r="E138" s="453">
        <v>372</v>
      </c>
      <c r="F138" s="453">
        <v>0</v>
      </c>
      <c r="G138" s="453"/>
      <c r="H138" s="453"/>
    </row>
    <row r="139" spans="1:12" ht="12.75">
      <c r="A139" s="449" t="s">
        <v>424</v>
      </c>
      <c r="B139" s="450">
        <v>10</v>
      </c>
      <c r="C139" s="450">
        <v>0</v>
      </c>
      <c r="D139" s="447"/>
      <c r="E139" s="447">
        <v>0</v>
      </c>
      <c r="F139" s="447">
        <v>0</v>
      </c>
      <c r="G139" s="447"/>
      <c r="H139" s="447"/>
      <c r="I139" s="448"/>
      <c r="J139" s="448"/>
      <c r="K139" s="448"/>
      <c r="L139" s="448"/>
    </row>
    <row r="140" spans="1:8" s="147" customFormat="1" ht="12.75">
      <c r="A140" s="451" t="s">
        <v>425</v>
      </c>
      <c r="B140" s="452">
        <v>26</v>
      </c>
      <c r="C140" s="452">
        <v>0</v>
      </c>
      <c r="D140" s="453"/>
      <c r="E140" s="453">
        <v>84</v>
      </c>
      <c r="F140" s="453">
        <v>0</v>
      </c>
      <c r="G140" s="453"/>
      <c r="H140" s="453"/>
    </row>
    <row r="141" spans="1:12" ht="12.75">
      <c r="A141" s="449" t="s">
        <v>426</v>
      </c>
      <c r="B141" s="450">
        <v>11</v>
      </c>
      <c r="C141" s="450">
        <v>0</v>
      </c>
      <c r="D141" s="447"/>
      <c r="E141" s="447">
        <v>26</v>
      </c>
      <c r="F141" s="447">
        <v>0</v>
      </c>
      <c r="G141" s="447"/>
      <c r="H141" s="447"/>
      <c r="I141" s="448"/>
      <c r="J141" s="448"/>
      <c r="K141" s="448"/>
      <c r="L141" s="448"/>
    </row>
    <row r="142" spans="1:8" s="147" customFormat="1" ht="12.75">
      <c r="A142" s="451" t="s">
        <v>427</v>
      </c>
      <c r="B142" s="452">
        <v>15</v>
      </c>
      <c r="C142" s="452">
        <v>0</v>
      </c>
      <c r="D142" s="453"/>
      <c r="E142" s="453">
        <v>7</v>
      </c>
      <c r="F142" s="453">
        <v>0</v>
      </c>
      <c r="G142" s="453"/>
      <c r="H142" s="453"/>
    </row>
    <row r="143" spans="1:12" ht="12.75">
      <c r="A143" s="449" t="s">
        <v>428</v>
      </c>
      <c r="B143" s="450">
        <v>405</v>
      </c>
      <c r="C143" s="450">
        <v>1</v>
      </c>
      <c r="D143" s="447"/>
      <c r="E143" s="447">
        <v>638</v>
      </c>
      <c r="F143" s="447">
        <v>0</v>
      </c>
      <c r="G143" s="447"/>
      <c r="H143" s="447"/>
      <c r="I143" s="448"/>
      <c r="J143" s="448"/>
      <c r="K143" s="448"/>
      <c r="L143" s="448"/>
    </row>
    <row r="144" spans="1:8" s="147" customFormat="1" ht="12.75">
      <c r="A144" s="451" t="s">
        <v>429</v>
      </c>
      <c r="B144" s="452">
        <v>545</v>
      </c>
      <c r="C144" s="452">
        <v>0</v>
      </c>
      <c r="D144" s="453"/>
      <c r="E144" s="453">
        <v>278</v>
      </c>
      <c r="F144" s="453">
        <v>0</v>
      </c>
      <c r="G144" s="453"/>
      <c r="H144" s="453"/>
    </row>
    <row r="145" spans="1:12" ht="12.75">
      <c r="A145" s="449" t="s">
        <v>290</v>
      </c>
      <c r="B145" s="450">
        <v>2793</v>
      </c>
      <c r="C145" s="450">
        <v>5</v>
      </c>
      <c r="D145" s="447"/>
      <c r="E145" s="447">
        <v>2377</v>
      </c>
      <c r="F145" s="447">
        <v>0</v>
      </c>
      <c r="G145" s="447"/>
      <c r="H145" s="447"/>
      <c r="I145" s="448"/>
      <c r="J145" s="448"/>
      <c r="K145" s="448"/>
      <c r="L145" s="448"/>
    </row>
    <row r="146" spans="1:8" s="147" customFormat="1" ht="12.75">
      <c r="A146" s="451" t="s">
        <v>430</v>
      </c>
      <c r="B146" s="452">
        <v>1268</v>
      </c>
      <c r="C146" s="452">
        <v>4</v>
      </c>
      <c r="D146" s="453"/>
      <c r="E146" s="453">
        <v>696</v>
      </c>
      <c r="F146" s="453">
        <v>1</v>
      </c>
      <c r="G146" s="453"/>
      <c r="H146" s="453"/>
    </row>
    <row r="147" spans="1:12" ht="12.75">
      <c r="A147" s="449" t="s">
        <v>431</v>
      </c>
      <c r="B147" s="450">
        <v>20</v>
      </c>
      <c r="C147" s="450">
        <v>0</v>
      </c>
      <c r="D147" s="447"/>
      <c r="E147" s="447">
        <v>8</v>
      </c>
      <c r="F147" s="447">
        <v>0</v>
      </c>
      <c r="G147" s="447"/>
      <c r="H147" s="447"/>
      <c r="I147" s="448"/>
      <c r="J147" s="448"/>
      <c r="K147" s="448"/>
      <c r="L147" s="448"/>
    </row>
    <row r="148" spans="1:8" s="147" customFormat="1" ht="12.75">
      <c r="A148" s="451" t="s">
        <v>432</v>
      </c>
      <c r="B148" s="452">
        <v>313</v>
      </c>
      <c r="C148" s="452">
        <v>1</v>
      </c>
      <c r="D148" s="453"/>
      <c r="E148" s="453">
        <v>322</v>
      </c>
      <c r="F148" s="453">
        <v>0</v>
      </c>
      <c r="G148" s="453"/>
      <c r="H148" s="453"/>
    </row>
    <row r="149" spans="1:12" ht="12.75">
      <c r="A149" s="449" t="s">
        <v>287</v>
      </c>
      <c r="B149" s="450">
        <v>10571</v>
      </c>
      <c r="C149" s="450">
        <v>10</v>
      </c>
      <c r="D149" s="447"/>
      <c r="E149" s="447">
        <v>2061</v>
      </c>
      <c r="F149" s="447">
        <v>1062</v>
      </c>
      <c r="G149" s="447"/>
      <c r="H149" s="447"/>
      <c r="I149" s="448"/>
      <c r="J149" s="448"/>
      <c r="K149" s="448"/>
      <c r="L149" s="448"/>
    </row>
    <row r="150" spans="1:8" s="147" customFormat="1" ht="12.75">
      <c r="A150" s="451" t="s">
        <v>433</v>
      </c>
      <c r="B150" s="452">
        <v>1154</v>
      </c>
      <c r="C150" s="452">
        <v>2</v>
      </c>
      <c r="D150" s="453"/>
      <c r="E150" s="453">
        <v>682</v>
      </c>
      <c r="F150" s="453">
        <v>1</v>
      </c>
      <c r="G150" s="453"/>
      <c r="H150" s="453"/>
    </row>
    <row r="151" spans="1:12" ht="12.75">
      <c r="A151" s="449" t="s">
        <v>434</v>
      </c>
      <c r="B151" s="450">
        <v>1</v>
      </c>
      <c r="C151" s="450">
        <v>0</v>
      </c>
      <c r="D151" s="447"/>
      <c r="E151" s="447">
        <v>1</v>
      </c>
      <c r="F151" s="447">
        <v>0</v>
      </c>
      <c r="G151" s="447"/>
      <c r="H151" s="447"/>
      <c r="I151" s="448"/>
      <c r="J151" s="448"/>
      <c r="K151" s="448"/>
      <c r="L151" s="448"/>
    </row>
    <row r="152" spans="1:8" s="147" customFormat="1" ht="12.75">
      <c r="A152" s="451" t="s">
        <v>435</v>
      </c>
      <c r="B152" s="452">
        <v>0</v>
      </c>
      <c r="C152" s="452">
        <v>0</v>
      </c>
      <c r="D152" s="453"/>
      <c r="E152" s="453">
        <v>0</v>
      </c>
      <c r="F152" s="453">
        <v>0</v>
      </c>
      <c r="G152" s="453"/>
      <c r="H152" s="453"/>
    </row>
    <row r="153" spans="1:12" ht="12.75">
      <c r="A153" s="449" t="s">
        <v>436</v>
      </c>
      <c r="B153" s="450">
        <v>1</v>
      </c>
      <c r="C153" s="450">
        <v>0</v>
      </c>
      <c r="D153" s="447"/>
      <c r="E153" s="447">
        <v>0</v>
      </c>
      <c r="F153" s="447">
        <v>0</v>
      </c>
      <c r="G153" s="447"/>
      <c r="H153" s="447"/>
      <c r="I153" s="448"/>
      <c r="J153" s="448"/>
      <c r="K153" s="448"/>
      <c r="L153" s="448"/>
    </row>
    <row r="154" spans="1:8" s="147" customFormat="1" ht="12.75">
      <c r="A154" s="451" t="s">
        <v>437</v>
      </c>
      <c r="B154" s="452">
        <v>0</v>
      </c>
      <c r="C154" s="452">
        <v>0</v>
      </c>
      <c r="D154" s="453"/>
      <c r="E154" s="453">
        <v>0</v>
      </c>
      <c r="F154" s="453">
        <v>0</v>
      </c>
      <c r="G154" s="453"/>
      <c r="H154" s="453"/>
    </row>
    <row r="155" spans="1:12" ht="12.75">
      <c r="A155" s="449" t="s">
        <v>438</v>
      </c>
      <c r="B155" s="450">
        <v>1</v>
      </c>
      <c r="C155" s="450">
        <v>0</v>
      </c>
      <c r="D155" s="447"/>
      <c r="E155" s="447">
        <v>0</v>
      </c>
      <c r="F155" s="447">
        <v>0</v>
      </c>
      <c r="G155" s="447"/>
      <c r="H155" s="447"/>
      <c r="I155" s="448"/>
      <c r="J155" s="448"/>
      <c r="K155" s="448"/>
      <c r="L155" s="448"/>
    </row>
    <row r="156" spans="1:8" s="147" customFormat="1" ht="12.75">
      <c r="A156" s="451" t="s">
        <v>439</v>
      </c>
      <c r="B156" s="452">
        <v>5</v>
      </c>
      <c r="C156" s="452">
        <v>0</v>
      </c>
      <c r="D156" s="453"/>
      <c r="E156" s="453">
        <v>4</v>
      </c>
      <c r="F156" s="453">
        <v>0</v>
      </c>
      <c r="G156" s="453"/>
      <c r="H156" s="453"/>
    </row>
    <row r="157" spans="1:12" ht="12.75">
      <c r="A157" s="449" t="s">
        <v>440</v>
      </c>
      <c r="B157" s="450">
        <v>349</v>
      </c>
      <c r="C157" s="450">
        <v>3</v>
      </c>
      <c r="D157" s="447"/>
      <c r="E157" s="447">
        <v>305</v>
      </c>
      <c r="F157" s="447">
        <v>3</v>
      </c>
      <c r="G157" s="447"/>
      <c r="H157" s="447"/>
      <c r="I157" s="448"/>
      <c r="J157" s="448"/>
      <c r="K157" s="448"/>
      <c r="L157" s="448"/>
    </row>
    <row r="158" spans="1:8" s="147" customFormat="1" ht="12.75">
      <c r="A158" s="451" t="s">
        <v>441</v>
      </c>
      <c r="B158" s="452">
        <v>16</v>
      </c>
      <c r="C158" s="452">
        <v>1</v>
      </c>
      <c r="D158" s="453"/>
      <c r="E158" s="453">
        <v>34</v>
      </c>
      <c r="F158" s="453">
        <v>20</v>
      </c>
      <c r="G158" s="453"/>
      <c r="H158" s="453"/>
    </row>
    <row r="159" spans="1:12" ht="12.75">
      <c r="A159" s="449" t="s">
        <v>442</v>
      </c>
      <c r="B159" s="450">
        <v>1114</v>
      </c>
      <c r="C159" s="450">
        <v>6</v>
      </c>
      <c r="D159" s="447"/>
      <c r="E159" s="447">
        <v>1185</v>
      </c>
      <c r="F159" s="447">
        <v>5</v>
      </c>
      <c r="G159" s="447"/>
      <c r="H159" s="447"/>
      <c r="I159" s="448"/>
      <c r="J159" s="448"/>
      <c r="K159" s="448"/>
      <c r="L159" s="448"/>
    </row>
    <row r="160" spans="1:8" s="147" customFormat="1" ht="12.75">
      <c r="A160" s="451" t="s">
        <v>443</v>
      </c>
      <c r="B160" s="452">
        <v>4</v>
      </c>
      <c r="C160" s="452">
        <v>0</v>
      </c>
      <c r="D160" s="453"/>
      <c r="E160" s="453">
        <v>6</v>
      </c>
      <c r="F160" s="453">
        <v>0</v>
      </c>
      <c r="G160" s="453"/>
      <c r="H160" s="453"/>
    </row>
    <row r="161" spans="1:12" ht="12.75">
      <c r="A161" s="449" t="s">
        <v>444</v>
      </c>
      <c r="B161" s="450">
        <v>0</v>
      </c>
      <c r="C161" s="450">
        <v>0</v>
      </c>
      <c r="D161" s="447"/>
      <c r="E161" s="447">
        <v>0</v>
      </c>
      <c r="F161" s="447">
        <v>0</v>
      </c>
      <c r="G161" s="447"/>
      <c r="H161" s="447"/>
      <c r="I161" s="448"/>
      <c r="J161" s="448"/>
      <c r="K161" s="448"/>
      <c r="L161" s="448"/>
    </row>
    <row r="162" spans="1:8" s="147" customFormat="1" ht="12.75">
      <c r="A162" s="451" t="s">
        <v>445</v>
      </c>
      <c r="B162" s="452">
        <v>1627</v>
      </c>
      <c r="C162" s="452">
        <v>3</v>
      </c>
      <c r="D162" s="453"/>
      <c r="E162" s="453">
        <v>807</v>
      </c>
      <c r="F162" s="453">
        <v>0</v>
      </c>
      <c r="G162" s="453"/>
      <c r="H162" s="453"/>
    </row>
    <row r="163" spans="1:12" ht="12.75">
      <c r="A163" s="449" t="s">
        <v>289</v>
      </c>
      <c r="B163" s="450">
        <v>2272</v>
      </c>
      <c r="C163" s="450">
        <v>5</v>
      </c>
      <c r="D163" s="447"/>
      <c r="E163" s="447">
        <v>1885</v>
      </c>
      <c r="F163" s="447">
        <v>4</v>
      </c>
      <c r="G163" s="447"/>
      <c r="H163" s="447"/>
      <c r="I163" s="448"/>
      <c r="J163" s="448"/>
      <c r="K163" s="448"/>
      <c r="L163" s="448"/>
    </row>
    <row r="164" spans="1:8" s="147" customFormat="1" ht="12.75">
      <c r="A164" s="451" t="s">
        <v>446</v>
      </c>
      <c r="B164" s="452">
        <v>357</v>
      </c>
      <c r="C164" s="452">
        <v>0</v>
      </c>
      <c r="D164" s="453"/>
      <c r="E164" s="453">
        <v>195</v>
      </c>
      <c r="F164" s="453">
        <v>0</v>
      </c>
      <c r="G164" s="453"/>
      <c r="H164" s="453"/>
    </row>
    <row r="165" spans="1:12" ht="12.75">
      <c r="A165" s="449" t="s">
        <v>447</v>
      </c>
      <c r="B165" s="450">
        <v>1</v>
      </c>
      <c r="C165" s="450">
        <v>0</v>
      </c>
      <c r="D165" s="447"/>
      <c r="E165" s="447">
        <v>2</v>
      </c>
      <c r="F165" s="447">
        <v>0</v>
      </c>
      <c r="G165" s="447"/>
      <c r="H165" s="447"/>
      <c r="I165" s="448"/>
      <c r="J165" s="448"/>
      <c r="K165" s="448"/>
      <c r="L165" s="448"/>
    </row>
    <row r="166" spans="1:8" s="147" customFormat="1" ht="12.75">
      <c r="A166" s="451" t="s">
        <v>448</v>
      </c>
      <c r="B166" s="452">
        <v>1</v>
      </c>
      <c r="C166" s="452">
        <v>0</v>
      </c>
      <c r="D166" s="453"/>
      <c r="E166" s="453">
        <v>5</v>
      </c>
      <c r="F166" s="453">
        <v>0</v>
      </c>
      <c r="G166" s="453"/>
      <c r="H166" s="453"/>
    </row>
    <row r="167" spans="1:12" ht="12.75">
      <c r="A167" s="449" t="s">
        <v>449</v>
      </c>
      <c r="B167" s="450">
        <v>1192</v>
      </c>
      <c r="C167" s="450">
        <v>0</v>
      </c>
      <c r="D167" s="447"/>
      <c r="E167" s="447">
        <v>1144</v>
      </c>
      <c r="F167" s="447">
        <v>0</v>
      </c>
      <c r="G167" s="447"/>
      <c r="H167" s="447"/>
      <c r="I167" s="448"/>
      <c r="J167" s="448"/>
      <c r="K167" s="448"/>
      <c r="L167" s="448"/>
    </row>
    <row r="168" spans="1:8" s="147" customFormat="1" ht="12.75">
      <c r="A168" s="451" t="s">
        <v>120</v>
      </c>
      <c r="B168" s="452">
        <v>13180</v>
      </c>
      <c r="C168" s="452">
        <v>130</v>
      </c>
      <c r="D168" s="453"/>
      <c r="E168" s="453">
        <v>21144</v>
      </c>
      <c r="F168" s="453">
        <v>62</v>
      </c>
      <c r="G168" s="453"/>
      <c r="H168" s="453"/>
    </row>
    <row r="169" spans="1:12" ht="12.75">
      <c r="A169" s="449" t="s">
        <v>450</v>
      </c>
      <c r="B169" s="450">
        <v>193</v>
      </c>
      <c r="C169" s="450">
        <v>0</v>
      </c>
      <c r="D169" s="447"/>
      <c r="E169" s="447">
        <v>139</v>
      </c>
      <c r="F169" s="447">
        <v>0</v>
      </c>
      <c r="G169" s="447"/>
      <c r="H169" s="447"/>
      <c r="I169" s="448"/>
      <c r="J169" s="448"/>
      <c r="K169" s="448"/>
      <c r="L169" s="448"/>
    </row>
    <row r="170" spans="1:8" s="147" customFormat="1" ht="12.75">
      <c r="A170" s="451" t="s">
        <v>451</v>
      </c>
      <c r="B170" s="452">
        <v>22</v>
      </c>
      <c r="C170" s="452">
        <v>0</v>
      </c>
      <c r="D170" s="453"/>
      <c r="E170" s="453">
        <v>16</v>
      </c>
      <c r="F170" s="453">
        <v>0</v>
      </c>
      <c r="G170" s="453"/>
      <c r="H170" s="453"/>
    </row>
    <row r="171" spans="1:12" ht="12.75">
      <c r="A171" s="449" t="s">
        <v>452</v>
      </c>
      <c r="B171" s="450">
        <v>19</v>
      </c>
      <c r="C171" s="450">
        <v>0</v>
      </c>
      <c r="D171" s="447"/>
      <c r="E171" s="447">
        <v>1</v>
      </c>
      <c r="F171" s="447">
        <v>0</v>
      </c>
      <c r="G171" s="447"/>
      <c r="H171" s="447"/>
      <c r="I171" s="448"/>
      <c r="J171" s="448"/>
      <c r="K171" s="448"/>
      <c r="L171" s="448"/>
    </row>
    <row r="172" spans="1:8" s="147" customFormat="1" ht="12.75">
      <c r="A172" s="451" t="s">
        <v>453</v>
      </c>
      <c r="B172" s="452">
        <v>10</v>
      </c>
      <c r="C172" s="452">
        <v>0</v>
      </c>
      <c r="D172" s="453"/>
      <c r="E172" s="453">
        <v>9</v>
      </c>
      <c r="F172" s="453">
        <v>0</v>
      </c>
      <c r="G172" s="453"/>
      <c r="H172" s="453"/>
    </row>
    <row r="173" spans="1:12" ht="12.75">
      <c r="A173" s="449" t="s">
        <v>454</v>
      </c>
      <c r="B173" s="450">
        <v>3686</v>
      </c>
      <c r="C173" s="450">
        <v>3</v>
      </c>
      <c r="D173" s="447"/>
      <c r="E173" s="447">
        <v>5437</v>
      </c>
      <c r="F173" s="447">
        <v>1</v>
      </c>
      <c r="G173" s="447"/>
      <c r="H173" s="447"/>
      <c r="I173" s="448"/>
      <c r="J173" s="448"/>
      <c r="K173" s="448"/>
      <c r="L173" s="448"/>
    </row>
    <row r="174" spans="1:8" s="147" customFormat="1" ht="12.75">
      <c r="A174" s="451" t="s">
        <v>291</v>
      </c>
      <c r="B174" s="452">
        <v>3165</v>
      </c>
      <c r="C174" s="452">
        <v>74</v>
      </c>
      <c r="D174" s="453"/>
      <c r="E174" s="453">
        <v>1761</v>
      </c>
      <c r="F174" s="453">
        <v>0</v>
      </c>
      <c r="G174" s="453"/>
      <c r="H174" s="453"/>
    </row>
    <row r="175" spans="1:12" ht="12.75">
      <c r="A175" s="449" t="s">
        <v>455</v>
      </c>
      <c r="B175" s="450">
        <v>3</v>
      </c>
      <c r="C175" s="450">
        <v>0</v>
      </c>
      <c r="D175" s="447"/>
      <c r="E175" s="447">
        <v>2</v>
      </c>
      <c r="F175" s="447">
        <v>0</v>
      </c>
      <c r="G175" s="447"/>
      <c r="H175" s="447"/>
      <c r="I175" s="448"/>
      <c r="J175" s="448"/>
      <c r="K175" s="448"/>
      <c r="L175" s="448"/>
    </row>
    <row r="176" spans="1:8" s="147" customFormat="1" ht="12.75">
      <c r="A176" s="451" t="s">
        <v>456</v>
      </c>
      <c r="B176" s="452">
        <v>2198</v>
      </c>
      <c r="C176" s="452">
        <v>16</v>
      </c>
      <c r="D176" s="453"/>
      <c r="E176" s="453">
        <v>1710</v>
      </c>
      <c r="F176" s="453">
        <v>11</v>
      </c>
      <c r="G176" s="453"/>
      <c r="H176" s="453"/>
    </row>
    <row r="177" spans="1:12" ht="12.75">
      <c r="A177" s="449" t="s">
        <v>457</v>
      </c>
      <c r="B177" s="450">
        <v>2</v>
      </c>
      <c r="C177" s="450">
        <v>0</v>
      </c>
      <c r="D177" s="447"/>
      <c r="E177" s="447">
        <v>1</v>
      </c>
      <c r="F177" s="447">
        <v>0</v>
      </c>
      <c r="G177" s="447"/>
      <c r="H177" s="447"/>
      <c r="I177" s="448"/>
      <c r="J177" s="448"/>
      <c r="K177" s="448"/>
      <c r="L177" s="448"/>
    </row>
    <row r="178" spans="1:8" s="147" customFormat="1" ht="12.75">
      <c r="A178" s="451" t="s">
        <v>458</v>
      </c>
      <c r="B178" s="452">
        <v>31</v>
      </c>
      <c r="C178" s="452">
        <v>0</v>
      </c>
      <c r="D178" s="453"/>
      <c r="E178" s="453">
        <v>29</v>
      </c>
      <c r="F178" s="453">
        <v>0</v>
      </c>
      <c r="G178" s="453"/>
      <c r="H178" s="453"/>
    </row>
    <row r="179" spans="1:12" ht="12.75">
      <c r="A179" s="449" t="s">
        <v>459</v>
      </c>
      <c r="B179" s="450">
        <v>3043</v>
      </c>
      <c r="C179" s="450">
        <v>8</v>
      </c>
      <c r="D179" s="447"/>
      <c r="E179" s="447">
        <v>2628</v>
      </c>
      <c r="F179" s="447">
        <v>4</v>
      </c>
      <c r="G179" s="447"/>
      <c r="H179" s="447"/>
      <c r="I179" s="448"/>
      <c r="J179" s="448"/>
      <c r="K179" s="448"/>
      <c r="L179" s="448"/>
    </row>
    <row r="180" spans="1:8" s="147" customFormat="1" ht="12.75">
      <c r="A180" s="451" t="s">
        <v>460</v>
      </c>
      <c r="B180" s="452">
        <v>123</v>
      </c>
      <c r="C180" s="452">
        <v>1</v>
      </c>
      <c r="D180" s="453"/>
      <c r="E180" s="453">
        <v>95</v>
      </c>
      <c r="F180" s="453">
        <v>0</v>
      </c>
      <c r="G180" s="453"/>
      <c r="H180" s="453"/>
    </row>
    <row r="181" spans="1:12" ht="12.75">
      <c r="A181" s="449" t="s">
        <v>461</v>
      </c>
      <c r="B181" s="450">
        <v>2</v>
      </c>
      <c r="C181" s="450">
        <v>0</v>
      </c>
      <c r="D181" s="447"/>
      <c r="E181" s="447">
        <v>2</v>
      </c>
      <c r="F181" s="447">
        <v>0</v>
      </c>
      <c r="G181" s="447"/>
      <c r="H181" s="447"/>
      <c r="I181" s="448"/>
      <c r="J181" s="448"/>
      <c r="K181" s="448"/>
      <c r="L181" s="448"/>
    </row>
    <row r="182" spans="1:8" s="147" customFormat="1" ht="12.75">
      <c r="A182" s="451" t="s">
        <v>462</v>
      </c>
      <c r="B182" s="452">
        <v>23</v>
      </c>
      <c r="C182" s="452">
        <v>0</v>
      </c>
      <c r="D182" s="453"/>
      <c r="E182" s="453">
        <v>21</v>
      </c>
      <c r="F182" s="453">
        <v>0</v>
      </c>
      <c r="G182" s="453"/>
      <c r="H182" s="453"/>
    </row>
    <row r="183" spans="1:12" ht="12.75">
      <c r="A183" s="449" t="s">
        <v>463</v>
      </c>
      <c r="B183" s="450">
        <v>230</v>
      </c>
      <c r="C183" s="450">
        <v>0</v>
      </c>
      <c r="D183" s="447"/>
      <c r="E183" s="447">
        <v>171</v>
      </c>
      <c r="F183" s="447">
        <v>0</v>
      </c>
      <c r="G183" s="447"/>
      <c r="H183" s="447"/>
      <c r="I183" s="448"/>
      <c r="J183" s="448"/>
      <c r="K183" s="448"/>
      <c r="L183" s="448"/>
    </row>
    <row r="184" spans="1:8" s="147" customFormat="1" ht="12.75">
      <c r="A184" s="451" t="s">
        <v>288</v>
      </c>
      <c r="B184" s="452">
        <v>2868</v>
      </c>
      <c r="C184" s="452">
        <v>0</v>
      </c>
      <c r="D184" s="453"/>
      <c r="E184" s="453">
        <v>1634</v>
      </c>
      <c r="F184" s="453">
        <v>0</v>
      </c>
      <c r="G184" s="453"/>
      <c r="H184" s="453"/>
    </row>
    <row r="185" spans="1:12" ht="12.75">
      <c r="A185" s="449" t="s">
        <v>464</v>
      </c>
      <c r="B185" s="450">
        <v>1</v>
      </c>
      <c r="C185" s="450">
        <v>0</v>
      </c>
      <c r="D185" s="447"/>
      <c r="E185" s="447">
        <v>1</v>
      </c>
      <c r="F185" s="447">
        <v>0</v>
      </c>
      <c r="G185" s="447"/>
      <c r="H185" s="447"/>
      <c r="I185" s="448"/>
      <c r="J185" s="448"/>
      <c r="K185" s="448"/>
      <c r="L185" s="448"/>
    </row>
    <row r="186" spans="1:8" s="147" customFormat="1" ht="12.75">
      <c r="A186" s="451" t="s">
        <v>465</v>
      </c>
      <c r="B186" s="452">
        <v>24</v>
      </c>
      <c r="C186" s="452">
        <v>0</v>
      </c>
      <c r="D186" s="453"/>
      <c r="E186" s="453">
        <v>6</v>
      </c>
      <c r="F186" s="453">
        <v>0</v>
      </c>
      <c r="G186" s="453"/>
      <c r="H186" s="453"/>
    </row>
    <row r="187" spans="1:12" ht="12.75">
      <c r="A187" s="449" t="s">
        <v>466</v>
      </c>
      <c r="B187" s="450">
        <v>155</v>
      </c>
      <c r="C187" s="450">
        <v>0</v>
      </c>
      <c r="D187" s="447"/>
      <c r="E187" s="447">
        <v>134</v>
      </c>
      <c r="F187" s="447">
        <v>0</v>
      </c>
      <c r="G187" s="447"/>
      <c r="H187" s="447"/>
      <c r="I187" s="448"/>
      <c r="J187" s="448"/>
      <c r="K187" s="448"/>
      <c r="L187" s="448"/>
    </row>
    <row r="188" spans="1:8" s="147" customFormat="1" ht="12.75">
      <c r="A188" s="451" t="s">
        <v>467</v>
      </c>
      <c r="B188" s="452">
        <v>1880</v>
      </c>
      <c r="C188" s="452">
        <v>11</v>
      </c>
      <c r="D188" s="453"/>
      <c r="E188" s="453">
        <v>1513</v>
      </c>
      <c r="F188" s="453">
        <v>7</v>
      </c>
      <c r="G188" s="453"/>
      <c r="H188" s="453"/>
    </row>
    <row r="189" spans="1:12" ht="12.75">
      <c r="A189" s="449" t="s">
        <v>121</v>
      </c>
      <c r="B189" s="450">
        <v>17778</v>
      </c>
      <c r="C189" s="450">
        <v>46</v>
      </c>
      <c r="D189" s="447"/>
      <c r="E189" s="447">
        <v>17507</v>
      </c>
      <c r="F189" s="447">
        <v>46</v>
      </c>
      <c r="G189" s="447"/>
      <c r="H189" s="447"/>
      <c r="I189" s="448"/>
      <c r="J189" s="448"/>
      <c r="K189" s="448"/>
      <c r="L189" s="448"/>
    </row>
    <row r="190" spans="1:8" s="147" customFormat="1" ht="12.75">
      <c r="A190" s="451" t="s">
        <v>468</v>
      </c>
      <c r="B190" s="452">
        <v>6064</v>
      </c>
      <c r="C190" s="452">
        <v>3</v>
      </c>
      <c r="D190" s="453"/>
      <c r="E190" s="453">
        <v>7045</v>
      </c>
      <c r="F190" s="453">
        <v>1</v>
      </c>
      <c r="G190" s="453"/>
      <c r="H190" s="453"/>
    </row>
    <row r="191" spans="1:12" ht="12.75">
      <c r="A191" s="449" t="s">
        <v>469</v>
      </c>
      <c r="B191" s="450">
        <v>226</v>
      </c>
      <c r="C191" s="450">
        <v>0</v>
      </c>
      <c r="D191" s="447"/>
      <c r="E191" s="447">
        <v>194</v>
      </c>
      <c r="F191" s="447">
        <v>0</v>
      </c>
      <c r="G191" s="447"/>
      <c r="H191" s="447"/>
      <c r="I191" s="448"/>
      <c r="J191" s="448"/>
      <c r="K191" s="448"/>
      <c r="L191" s="448"/>
    </row>
    <row r="192" spans="1:8" s="147" customFormat="1" ht="12.75">
      <c r="A192" s="451" t="s">
        <v>470</v>
      </c>
      <c r="B192" s="452">
        <v>10</v>
      </c>
      <c r="C192" s="452">
        <v>0</v>
      </c>
      <c r="D192" s="453"/>
      <c r="E192" s="453">
        <v>10</v>
      </c>
      <c r="F192" s="453">
        <v>0</v>
      </c>
      <c r="G192" s="453"/>
      <c r="H192" s="453"/>
    </row>
    <row r="193" spans="1:12" ht="12.75">
      <c r="A193" s="449" t="s">
        <v>471</v>
      </c>
      <c r="B193" s="450">
        <v>83</v>
      </c>
      <c r="C193" s="450">
        <v>0</v>
      </c>
      <c r="D193" s="447"/>
      <c r="E193" s="447">
        <v>77</v>
      </c>
      <c r="F193" s="447">
        <v>46</v>
      </c>
      <c r="G193" s="447"/>
      <c r="H193" s="447"/>
      <c r="I193" s="448"/>
      <c r="J193" s="448"/>
      <c r="K193" s="448"/>
      <c r="L193" s="448"/>
    </row>
    <row r="194" spans="1:8" s="147" customFormat="1" ht="12.75">
      <c r="A194" s="451" t="s">
        <v>472</v>
      </c>
      <c r="B194" s="452">
        <v>1197</v>
      </c>
      <c r="C194" s="452">
        <v>1</v>
      </c>
      <c r="D194" s="453"/>
      <c r="E194" s="453">
        <v>1044</v>
      </c>
      <c r="F194" s="453">
        <v>0</v>
      </c>
      <c r="G194" s="453"/>
      <c r="H194" s="453"/>
    </row>
    <row r="195" spans="1:12" ht="12.75">
      <c r="A195" s="449" t="s">
        <v>473</v>
      </c>
      <c r="B195" s="450">
        <v>1</v>
      </c>
      <c r="C195" s="450">
        <v>0</v>
      </c>
      <c r="D195" s="447"/>
      <c r="E195" s="447">
        <v>1</v>
      </c>
      <c r="F195" s="447">
        <v>0</v>
      </c>
      <c r="G195" s="447"/>
      <c r="H195" s="447"/>
      <c r="I195" s="448"/>
      <c r="J195" s="448"/>
      <c r="K195" s="448"/>
      <c r="L195" s="448"/>
    </row>
    <row r="196" spans="1:8" s="147" customFormat="1" ht="12.75">
      <c r="A196" s="451" t="s">
        <v>474</v>
      </c>
      <c r="B196" s="452">
        <v>25</v>
      </c>
      <c r="C196" s="452">
        <v>0</v>
      </c>
      <c r="D196" s="453"/>
      <c r="E196" s="453">
        <v>21</v>
      </c>
      <c r="F196" s="453">
        <v>0</v>
      </c>
      <c r="G196" s="453"/>
      <c r="H196" s="453"/>
    </row>
    <row r="197" spans="1:12" ht="12.75">
      <c r="A197" s="449" t="s">
        <v>475</v>
      </c>
      <c r="B197" s="450">
        <v>28</v>
      </c>
      <c r="C197" s="450">
        <v>0</v>
      </c>
      <c r="D197" s="447"/>
      <c r="E197" s="447">
        <v>13</v>
      </c>
      <c r="F197" s="447">
        <v>0</v>
      </c>
      <c r="G197" s="447"/>
      <c r="H197" s="447"/>
      <c r="I197" s="448"/>
      <c r="J197" s="448"/>
      <c r="K197" s="448"/>
      <c r="L197" s="448"/>
    </row>
  </sheetData>
  <sheetProtection/>
  <mergeCells count="4">
    <mergeCell ref="B3:C3"/>
    <mergeCell ref="E3:F3"/>
    <mergeCell ref="A1:L1"/>
    <mergeCell ref="A2:L2"/>
  </mergeCells>
  <printOptions/>
  <pageMargins left="0.15748031496062992" right="0.15748031496062992" top="0.2362204724409449" bottom="0.31496062992125984" header="0.15748031496062992" footer="0.2362204724409449"/>
  <pageSetup horizontalDpi="600" verticalDpi="600" orientation="landscape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7">
    <tabColor rgb="FFFF0000"/>
    <pageSetUpPr fitToPage="1"/>
  </sheetPr>
  <dimension ref="A1:IP94"/>
  <sheetViews>
    <sheetView zoomScale="85" zoomScaleNormal="85" zoomScalePageLayoutView="0" workbookViewId="0" topLeftCell="A1">
      <pane xSplit="1" topLeftCell="H1" activePane="topRight" state="frozen"/>
      <selection pane="topLeft" activeCell="A1" sqref="A1"/>
      <selection pane="topRight" activeCell="O3" sqref="O3"/>
    </sheetView>
  </sheetViews>
  <sheetFormatPr defaultColWidth="12.421875" defaultRowHeight="12.75"/>
  <cols>
    <col min="1" max="1" width="38.7109375" style="24" bestFit="1" customWidth="1"/>
    <col min="2" max="14" width="12.421875" style="24" customWidth="1"/>
    <col min="15" max="16384" width="12.421875" style="24" customWidth="1"/>
  </cols>
  <sheetData>
    <row r="1" spans="1:18" ht="48" customHeight="1" thickBot="1">
      <c r="A1" s="505" t="s">
        <v>100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</row>
    <row r="2" spans="1:18" s="25" customFormat="1" ht="32.25" customHeight="1" thickTop="1">
      <c r="A2" s="252" t="s">
        <v>1</v>
      </c>
      <c r="B2" s="252">
        <v>1999</v>
      </c>
      <c r="C2" s="252">
        <v>2000</v>
      </c>
      <c r="D2" s="252">
        <v>2001</v>
      </c>
      <c r="E2" s="252">
        <v>2002</v>
      </c>
      <c r="F2" s="252">
        <v>2003</v>
      </c>
      <c r="G2" s="252">
        <v>2004</v>
      </c>
      <c r="H2" s="252">
        <v>2005</v>
      </c>
      <c r="I2" s="252">
        <v>2006</v>
      </c>
      <c r="J2" s="252">
        <v>2007</v>
      </c>
      <c r="K2" s="252">
        <v>2008</v>
      </c>
      <c r="L2" s="252">
        <v>2009</v>
      </c>
      <c r="M2" s="252">
        <v>2010</v>
      </c>
      <c r="N2" s="252">
        <v>2011</v>
      </c>
      <c r="O2" s="252">
        <v>2012</v>
      </c>
      <c r="P2" s="252">
        <v>2013</v>
      </c>
      <c r="Q2" s="252">
        <v>2014</v>
      </c>
      <c r="R2" s="255">
        <v>2015</v>
      </c>
    </row>
    <row r="3" spans="1:250" s="27" customFormat="1" ht="24" customHeight="1" thickBot="1">
      <c r="A3" s="253" t="s">
        <v>14</v>
      </c>
      <c r="B3" s="254">
        <f aca="true" t="shared" si="0" ref="B3:M3">SUM(B4:B54)</f>
        <v>129</v>
      </c>
      <c r="C3" s="254">
        <f t="shared" si="0"/>
        <v>228</v>
      </c>
      <c r="D3" s="254">
        <f t="shared" si="0"/>
        <v>311</v>
      </c>
      <c r="E3" s="254">
        <f t="shared" si="0"/>
        <v>418</v>
      </c>
      <c r="F3" s="254">
        <f t="shared" si="0"/>
        <v>626</v>
      </c>
      <c r="G3" s="254">
        <f t="shared" si="0"/>
        <v>817</v>
      </c>
      <c r="H3" s="254">
        <f t="shared" si="0"/>
        <v>1130</v>
      </c>
      <c r="I3" s="254">
        <f t="shared" si="0"/>
        <v>1076</v>
      </c>
      <c r="J3" s="254">
        <f t="shared" si="0"/>
        <v>1096</v>
      </c>
      <c r="K3" s="254">
        <f t="shared" si="0"/>
        <v>1515</v>
      </c>
      <c r="L3" s="254">
        <f t="shared" si="0"/>
        <v>1531</v>
      </c>
      <c r="M3" s="254">
        <f t="shared" si="0"/>
        <v>1675</v>
      </c>
      <c r="N3" s="254">
        <v>1740</v>
      </c>
      <c r="O3" s="254">
        <f>SUM(O4:O54)</f>
        <v>2084</v>
      </c>
      <c r="P3" s="254">
        <f>SUM(P4:P54)</f>
        <v>2519</v>
      </c>
      <c r="Q3" s="254">
        <f>SUM(Q4:Q54)</f>
        <v>2545</v>
      </c>
      <c r="R3" s="256">
        <f>SUM(R4:R54)</f>
        <v>3024</v>
      </c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</row>
    <row r="4" spans="1:18" s="26" customFormat="1" ht="16.5" customHeight="1">
      <c r="A4" s="258" t="s">
        <v>151</v>
      </c>
      <c r="B4" s="258"/>
      <c r="C4" s="81"/>
      <c r="D4" s="81"/>
      <c r="E4" s="81"/>
      <c r="F4" s="81"/>
      <c r="G4" s="81">
        <v>3</v>
      </c>
      <c r="H4" s="81">
        <v>6</v>
      </c>
      <c r="I4" s="81">
        <v>6</v>
      </c>
      <c r="J4" s="81">
        <v>17</v>
      </c>
      <c r="K4" s="81">
        <v>24</v>
      </c>
      <c r="L4" s="81">
        <v>37</v>
      </c>
      <c r="M4" s="81">
        <v>86</v>
      </c>
      <c r="N4" s="81">
        <v>66</v>
      </c>
      <c r="O4" s="81">
        <v>88</v>
      </c>
      <c r="P4" s="81">
        <v>101</v>
      </c>
      <c r="Q4" s="81">
        <f>104-12</f>
        <v>92</v>
      </c>
      <c r="R4" s="259">
        <v>102</v>
      </c>
    </row>
    <row r="5" spans="1:18" s="26" customFormat="1" ht="16.5" customHeight="1">
      <c r="A5" s="251" t="s">
        <v>90</v>
      </c>
      <c r="B5" s="250"/>
      <c r="C5" s="250"/>
      <c r="D5" s="250"/>
      <c r="E5" s="250"/>
      <c r="F5" s="250"/>
      <c r="G5" s="250"/>
      <c r="H5" s="250"/>
      <c r="I5" s="250"/>
      <c r="J5" s="250">
        <v>3</v>
      </c>
      <c r="K5" s="250">
        <v>4</v>
      </c>
      <c r="L5" s="250">
        <v>5</v>
      </c>
      <c r="M5" s="250">
        <v>5</v>
      </c>
      <c r="N5" s="250">
        <v>3</v>
      </c>
      <c r="O5" s="250">
        <v>4</v>
      </c>
      <c r="P5" s="250">
        <v>10</v>
      </c>
      <c r="Q5" s="250">
        <v>11</v>
      </c>
      <c r="R5" s="257">
        <v>22</v>
      </c>
    </row>
    <row r="6" spans="1:18" s="26" customFormat="1" ht="16.5" customHeight="1">
      <c r="A6" s="233" t="s">
        <v>123</v>
      </c>
      <c r="B6" s="233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>
        <v>2</v>
      </c>
      <c r="P6" s="57">
        <v>2</v>
      </c>
      <c r="Q6" s="57">
        <v>1</v>
      </c>
      <c r="R6" s="260">
        <v>1</v>
      </c>
    </row>
    <row r="7" spans="1:18" s="26" customFormat="1" ht="16.5" customHeight="1">
      <c r="A7" s="251" t="s">
        <v>152</v>
      </c>
      <c r="B7" s="251"/>
      <c r="C7" s="250"/>
      <c r="D7" s="250">
        <v>2</v>
      </c>
      <c r="E7" s="250">
        <v>2</v>
      </c>
      <c r="F7" s="250">
        <v>2</v>
      </c>
      <c r="G7" s="250">
        <v>2</v>
      </c>
      <c r="H7" s="250">
        <v>2</v>
      </c>
      <c r="I7" s="250"/>
      <c r="J7" s="250"/>
      <c r="K7" s="250"/>
      <c r="L7" s="250">
        <v>2</v>
      </c>
      <c r="M7" s="250">
        <v>2</v>
      </c>
      <c r="N7" s="250">
        <v>5</v>
      </c>
      <c r="O7" s="250">
        <v>10</v>
      </c>
      <c r="P7" s="250">
        <v>9</v>
      </c>
      <c r="Q7" s="250">
        <v>10</v>
      </c>
      <c r="R7" s="257">
        <v>9</v>
      </c>
    </row>
    <row r="8" spans="1:18" s="26" customFormat="1" ht="16.5" customHeight="1">
      <c r="A8" s="233" t="s">
        <v>15</v>
      </c>
      <c r="B8" s="233"/>
      <c r="C8" s="57"/>
      <c r="D8" s="57"/>
      <c r="E8" s="57"/>
      <c r="F8" s="57"/>
      <c r="G8" s="57"/>
      <c r="H8" s="57"/>
      <c r="I8" s="57"/>
      <c r="J8" s="57">
        <v>1</v>
      </c>
      <c r="K8" s="57">
        <v>1</v>
      </c>
      <c r="L8" s="57">
        <v>1</v>
      </c>
      <c r="M8" s="57">
        <v>1</v>
      </c>
      <c r="N8" s="57">
        <v>1</v>
      </c>
      <c r="O8" s="57">
        <v>3</v>
      </c>
      <c r="P8" s="57">
        <v>3</v>
      </c>
      <c r="Q8" s="57">
        <v>2</v>
      </c>
      <c r="R8" s="260">
        <v>2</v>
      </c>
    </row>
    <row r="9" spans="1:18" ht="16.5" customHeight="1">
      <c r="A9" s="251" t="s">
        <v>153</v>
      </c>
      <c r="B9" s="251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7">
        <v>0</v>
      </c>
    </row>
    <row r="10" spans="1:18" s="26" customFormat="1" ht="16.5" customHeight="1">
      <c r="A10" s="233" t="s">
        <v>154</v>
      </c>
      <c r="B10" s="233"/>
      <c r="C10" s="57"/>
      <c r="D10" s="57">
        <v>2</v>
      </c>
      <c r="E10" s="57">
        <v>1</v>
      </c>
      <c r="F10" s="57">
        <v>1</v>
      </c>
      <c r="G10" s="57">
        <v>1</v>
      </c>
      <c r="H10" s="57"/>
      <c r="I10" s="57"/>
      <c r="J10" s="57">
        <v>1</v>
      </c>
      <c r="K10" s="57">
        <v>8</v>
      </c>
      <c r="L10" s="57">
        <v>7</v>
      </c>
      <c r="M10" s="57">
        <v>6</v>
      </c>
      <c r="N10" s="57">
        <v>8</v>
      </c>
      <c r="O10" s="57">
        <v>11</v>
      </c>
      <c r="P10" s="57">
        <v>11</v>
      </c>
      <c r="Q10" s="57">
        <v>16</v>
      </c>
      <c r="R10" s="260">
        <v>19</v>
      </c>
    </row>
    <row r="11" spans="1:18" ht="16.5" customHeight="1">
      <c r="A11" s="251" t="s">
        <v>124</v>
      </c>
      <c r="B11" s="251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>
        <v>1</v>
      </c>
      <c r="P11" s="250">
        <v>1</v>
      </c>
      <c r="Q11" s="250">
        <v>1</v>
      </c>
      <c r="R11" s="257">
        <v>2</v>
      </c>
    </row>
    <row r="12" spans="1:18" s="26" customFormat="1" ht="16.5" customHeight="1">
      <c r="A12" s="233" t="s">
        <v>16</v>
      </c>
      <c r="B12" s="57"/>
      <c r="C12" s="57"/>
      <c r="D12" s="57"/>
      <c r="E12" s="57"/>
      <c r="F12" s="57"/>
      <c r="G12" s="57"/>
      <c r="H12" s="57">
        <v>87</v>
      </c>
      <c r="I12" s="57"/>
      <c r="J12" s="57"/>
      <c r="K12" s="57"/>
      <c r="L12" s="57"/>
      <c r="M12" s="57"/>
      <c r="N12" s="57"/>
      <c r="O12" s="57">
        <v>0</v>
      </c>
      <c r="P12" s="57">
        <v>0</v>
      </c>
      <c r="Q12" s="57">
        <v>0</v>
      </c>
      <c r="R12" s="260">
        <v>0</v>
      </c>
    </row>
    <row r="13" spans="1:19" ht="16.5" customHeight="1">
      <c r="A13" s="251" t="s">
        <v>125</v>
      </c>
      <c r="B13" s="251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>
        <v>1</v>
      </c>
      <c r="P13" s="250">
        <v>1</v>
      </c>
      <c r="Q13" s="250">
        <v>2</v>
      </c>
      <c r="R13" s="257">
        <v>3</v>
      </c>
      <c r="S13" s="26"/>
    </row>
    <row r="14" spans="1:18" s="26" customFormat="1" ht="16.5" customHeight="1">
      <c r="A14" s="233" t="s">
        <v>155</v>
      </c>
      <c r="B14" s="233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>
        <v>1</v>
      </c>
      <c r="R14" s="260">
        <v>2</v>
      </c>
    </row>
    <row r="15" spans="1:19" s="26" customFormat="1" ht="16.5" customHeight="1">
      <c r="A15" s="251" t="s">
        <v>87</v>
      </c>
      <c r="B15" s="251"/>
      <c r="C15" s="250"/>
      <c r="D15" s="250"/>
      <c r="E15" s="250"/>
      <c r="F15" s="250"/>
      <c r="G15" s="250"/>
      <c r="H15" s="250"/>
      <c r="I15" s="250">
        <v>2</v>
      </c>
      <c r="J15" s="250">
        <v>1</v>
      </c>
      <c r="K15" s="250">
        <v>1</v>
      </c>
      <c r="L15" s="250">
        <v>2</v>
      </c>
      <c r="M15" s="250">
        <v>1</v>
      </c>
      <c r="N15" s="250">
        <v>2</v>
      </c>
      <c r="O15" s="250">
        <v>51</v>
      </c>
      <c r="P15" s="250">
        <v>4</v>
      </c>
      <c r="Q15" s="250">
        <v>6</v>
      </c>
      <c r="R15" s="257">
        <v>1</v>
      </c>
      <c r="S15" s="24"/>
    </row>
    <row r="16" spans="1:18" s="26" customFormat="1" ht="16.5" customHeight="1">
      <c r="A16" s="233" t="s">
        <v>156</v>
      </c>
      <c r="B16" s="233"/>
      <c r="C16" s="57"/>
      <c r="D16" s="57"/>
      <c r="E16" s="57"/>
      <c r="F16" s="57"/>
      <c r="G16" s="57"/>
      <c r="H16" s="57"/>
      <c r="I16" s="57"/>
      <c r="J16" s="57"/>
      <c r="K16" s="57"/>
      <c r="L16" s="57">
        <v>1</v>
      </c>
      <c r="M16" s="57">
        <v>2</v>
      </c>
      <c r="N16" s="57">
        <v>2</v>
      </c>
      <c r="O16" s="57">
        <v>2</v>
      </c>
      <c r="P16" s="57">
        <v>3</v>
      </c>
      <c r="Q16" s="57">
        <v>3</v>
      </c>
      <c r="R16" s="260">
        <v>6</v>
      </c>
    </row>
    <row r="17" spans="1:18" ht="16.5" customHeight="1">
      <c r="A17" s="251" t="s">
        <v>157</v>
      </c>
      <c r="B17" s="251"/>
      <c r="C17" s="250"/>
      <c r="D17" s="250"/>
      <c r="E17" s="250"/>
      <c r="F17" s="250"/>
      <c r="G17" s="250"/>
      <c r="H17" s="250">
        <v>3</v>
      </c>
      <c r="I17" s="250">
        <v>3</v>
      </c>
      <c r="J17" s="250">
        <v>3</v>
      </c>
      <c r="K17" s="250">
        <v>5</v>
      </c>
      <c r="L17" s="250">
        <v>7</v>
      </c>
      <c r="M17" s="250">
        <v>8</v>
      </c>
      <c r="N17" s="250">
        <v>8</v>
      </c>
      <c r="O17" s="250">
        <v>15</v>
      </c>
      <c r="P17" s="250">
        <v>14</v>
      </c>
      <c r="Q17" s="250">
        <v>18</v>
      </c>
      <c r="R17" s="257">
        <v>23</v>
      </c>
    </row>
    <row r="18" spans="1:18" s="26" customFormat="1" ht="16.5" customHeight="1">
      <c r="A18" s="233" t="s">
        <v>158</v>
      </c>
      <c r="B18" s="233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260">
        <v>1</v>
      </c>
    </row>
    <row r="19" spans="1:18" s="26" customFormat="1" ht="16.5" customHeight="1">
      <c r="A19" s="251" t="s">
        <v>159</v>
      </c>
      <c r="B19" s="251">
        <v>35</v>
      </c>
      <c r="C19" s="250">
        <v>78</v>
      </c>
      <c r="D19" s="250">
        <v>100</v>
      </c>
      <c r="E19" s="250">
        <v>101</v>
      </c>
      <c r="F19" s="250">
        <v>195</v>
      </c>
      <c r="G19" s="250">
        <v>289</v>
      </c>
      <c r="H19" s="250">
        <v>354</v>
      </c>
      <c r="I19" s="250">
        <v>379</v>
      </c>
      <c r="J19" s="250">
        <v>306</v>
      </c>
      <c r="K19" s="250">
        <v>410</v>
      </c>
      <c r="L19" s="250">
        <v>347</v>
      </c>
      <c r="M19" s="250">
        <v>495</v>
      </c>
      <c r="N19" s="250">
        <v>526</v>
      </c>
      <c r="O19" s="250">
        <v>593</v>
      </c>
      <c r="P19" s="250">
        <v>833</v>
      </c>
      <c r="Q19" s="250">
        <v>814</v>
      </c>
      <c r="R19" s="257">
        <v>850</v>
      </c>
    </row>
    <row r="20" spans="1:18" s="26" customFormat="1" ht="16.5" customHeight="1">
      <c r="A20" s="233" t="s">
        <v>160</v>
      </c>
      <c r="B20" s="233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260">
        <v>0</v>
      </c>
    </row>
    <row r="21" spans="1:18" s="26" customFormat="1" ht="16.5" customHeight="1">
      <c r="A21" s="251" t="s">
        <v>161</v>
      </c>
      <c r="B21" s="251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7">
        <v>0</v>
      </c>
    </row>
    <row r="22" spans="1:18" s="26" customFormat="1" ht="16.5" customHeight="1">
      <c r="A22" s="233" t="s">
        <v>17</v>
      </c>
      <c r="B22" s="233"/>
      <c r="C22" s="57"/>
      <c r="D22" s="57"/>
      <c r="E22" s="57"/>
      <c r="F22" s="57"/>
      <c r="G22" s="57"/>
      <c r="H22" s="57"/>
      <c r="I22" s="57">
        <v>5</v>
      </c>
      <c r="J22" s="57">
        <v>12</v>
      </c>
      <c r="K22" s="57">
        <v>12</v>
      </c>
      <c r="L22" s="57">
        <v>13</v>
      </c>
      <c r="M22" s="57"/>
      <c r="N22" s="57"/>
      <c r="O22" s="57">
        <v>1</v>
      </c>
      <c r="P22" s="57">
        <v>5</v>
      </c>
      <c r="Q22" s="57">
        <v>4</v>
      </c>
      <c r="R22" s="260">
        <v>2</v>
      </c>
    </row>
    <row r="23" spans="1:19" s="26" customFormat="1" ht="16.5" customHeight="1">
      <c r="A23" s="251" t="s">
        <v>162</v>
      </c>
      <c r="B23" s="251"/>
      <c r="C23" s="250"/>
      <c r="D23" s="250"/>
      <c r="E23" s="250"/>
      <c r="F23" s="250"/>
      <c r="G23" s="250"/>
      <c r="H23" s="250"/>
      <c r="I23" s="250"/>
      <c r="J23" s="250"/>
      <c r="K23" s="250">
        <v>1</v>
      </c>
      <c r="L23" s="250">
        <v>2</v>
      </c>
      <c r="M23" s="250">
        <v>3</v>
      </c>
      <c r="N23" s="250">
        <v>4</v>
      </c>
      <c r="O23" s="250">
        <v>4</v>
      </c>
      <c r="P23" s="250">
        <v>6</v>
      </c>
      <c r="Q23" s="250">
        <v>5</v>
      </c>
      <c r="R23" s="257">
        <v>7</v>
      </c>
      <c r="S23" s="24"/>
    </row>
    <row r="24" spans="1:18" s="26" customFormat="1" ht="16.5" customHeight="1">
      <c r="A24" s="233" t="s">
        <v>163</v>
      </c>
      <c r="B24" s="233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260">
        <v>3</v>
      </c>
    </row>
    <row r="25" spans="1:19" ht="16.5" customHeight="1">
      <c r="A25" s="251" t="s">
        <v>164</v>
      </c>
      <c r="B25" s="251"/>
      <c r="C25" s="250"/>
      <c r="D25" s="250"/>
      <c r="E25" s="250"/>
      <c r="F25" s="250"/>
      <c r="G25" s="250">
        <v>4</v>
      </c>
      <c r="H25" s="250">
        <v>2</v>
      </c>
      <c r="I25" s="250">
        <v>3</v>
      </c>
      <c r="J25" s="250">
        <v>3</v>
      </c>
      <c r="K25" s="250">
        <v>5</v>
      </c>
      <c r="L25" s="250">
        <v>5</v>
      </c>
      <c r="M25" s="250"/>
      <c r="N25" s="250">
        <v>2</v>
      </c>
      <c r="O25" s="250">
        <v>17</v>
      </c>
      <c r="P25" s="250">
        <v>18</v>
      </c>
      <c r="Q25" s="250">
        <v>20</v>
      </c>
      <c r="R25" s="257">
        <v>26</v>
      </c>
      <c r="S25" s="26"/>
    </row>
    <row r="26" spans="1:18" s="26" customFormat="1" ht="16.5" customHeight="1">
      <c r="A26" s="233" t="s">
        <v>18</v>
      </c>
      <c r="B26" s="233"/>
      <c r="C26" s="57"/>
      <c r="D26" s="57"/>
      <c r="E26" s="57"/>
      <c r="F26" s="57"/>
      <c r="G26" s="57"/>
      <c r="H26" s="57"/>
      <c r="I26" s="57">
        <v>1</v>
      </c>
      <c r="J26" s="57">
        <v>1</v>
      </c>
      <c r="K26" s="57">
        <v>1</v>
      </c>
      <c r="L26" s="57">
        <v>1</v>
      </c>
      <c r="M26" s="57"/>
      <c r="N26" s="57">
        <v>1</v>
      </c>
      <c r="O26" s="57">
        <v>3</v>
      </c>
      <c r="P26" s="57">
        <v>3</v>
      </c>
      <c r="Q26" s="57">
        <v>3</v>
      </c>
      <c r="R26" s="260">
        <v>1</v>
      </c>
    </row>
    <row r="27" spans="1:18" s="26" customFormat="1" ht="16.5" customHeight="1">
      <c r="A27" s="251" t="s">
        <v>165</v>
      </c>
      <c r="B27" s="251"/>
      <c r="C27" s="250">
        <v>2</v>
      </c>
      <c r="D27" s="250">
        <v>3</v>
      </c>
      <c r="E27" s="250">
        <v>1</v>
      </c>
      <c r="F27" s="250">
        <v>1</v>
      </c>
      <c r="G27" s="250">
        <v>16</v>
      </c>
      <c r="H27" s="250">
        <v>11</v>
      </c>
      <c r="I27" s="250">
        <v>23</v>
      </c>
      <c r="J27" s="250">
        <v>22</v>
      </c>
      <c r="K27" s="250">
        <v>28</v>
      </c>
      <c r="L27" s="250">
        <v>18</v>
      </c>
      <c r="M27" s="250"/>
      <c r="N27" s="250">
        <v>33</v>
      </c>
      <c r="O27" s="250">
        <v>32</v>
      </c>
      <c r="P27" s="250">
        <v>51</v>
      </c>
      <c r="Q27" s="250">
        <v>45</v>
      </c>
      <c r="R27" s="257">
        <v>50</v>
      </c>
    </row>
    <row r="28" spans="1:18" s="26" customFormat="1" ht="16.5" customHeight="1">
      <c r="A28" s="233" t="s">
        <v>166</v>
      </c>
      <c r="B28" s="233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260">
        <v>0</v>
      </c>
    </row>
    <row r="29" spans="1:18" ht="16.5" customHeight="1">
      <c r="A29" s="251" t="s">
        <v>141</v>
      </c>
      <c r="B29" s="251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>
        <v>1</v>
      </c>
      <c r="Q29" s="250">
        <v>1</v>
      </c>
      <c r="R29" s="257">
        <v>0</v>
      </c>
    </row>
    <row r="30" spans="1:18" s="26" customFormat="1" ht="16.5" customHeight="1">
      <c r="A30" s="233" t="s">
        <v>167</v>
      </c>
      <c r="B30" s="233"/>
      <c r="C30" s="57"/>
      <c r="D30" s="57"/>
      <c r="E30" s="57"/>
      <c r="F30" s="57"/>
      <c r="G30" s="57"/>
      <c r="H30" s="57">
        <v>3</v>
      </c>
      <c r="I30" s="57">
        <v>3</v>
      </c>
      <c r="J30" s="57">
        <v>3</v>
      </c>
      <c r="K30" s="57">
        <v>5</v>
      </c>
      <c r="L30" s="57">
        <v>8</v>
      </c>
      <c r="M30" s="57">
        <v>7</v>
      </c>
      <c r="N30" s="57">
        <v>9</v>
      </c>
      <c r="O30" s="57">
        <v>8</v>
      </c>
      <c r="P30" s="57">
        <v>15</v>
      </c>
      <c r="Q30" s="57">
        <v>14</v>
      </c>
      <c r="R30" s="260">
        <v>9</v>
      </c>
    </row>
    <row r="31" spans="1:18" ht="16.5" customHeight="1">
      <c r="A31" s="251" t="s">
        <v>20</v>
      </c>
      <c r="B31" s="251"/>
      <c r="C31" s="250"/>
      <c r="D31" s="250"/>
      <c r="E31" s="250"/>
      <c r="F31" s="250"/>
      <c r="G31" s="250">
        <v>1</v>
      </c>
      <c r="H31" s="250">
        <v>2</v>
      </c>
      <c r="I31" s="250">
        <v>1</v>
      </c>
      <c r="J31" s="250"/>
      <c r="K31" s="250">
        <v>1</v>
      </c>
      <c r="L31" s="250">
        <v>1</v>
      </c>
      <c r="M31" s="250">
        <v>1</v>
      </c>
      <c r="N31" s="250">
        <v>2</v>
      </c>
      <c r="O31" s="250">
        <v>2</v>
      </c>
      <c r="P31" s="250">
        <v>2</v>
      </c>
      <c r="Q31" s="250">
        <v>4</v>
      </c>
      <c r="R31" s="257">
        <v>7</v>
      </c>
    </row>
    <row r="32" spans="1:18" s="26" customFormat="1" ht="16.5" customHeight="1">
      <c r="A32" s="233" t="s">
        <v>168</v>
      </c>
      <c r="B32" s="233"/>
      <c r="C32" s="57"/>
      <c r="D32" s="57"/>
      <c r="E32" s="57">
        <v>3</v>
      </c>
      <c r="F32" s="57"/>
      <c r="G32" s="57"/>
      <c r="H32" s="57"/>
      <c r="I32" s="57"/>
      <c r="J32" s="57">
        <v>1</v>
      </c>
      <c r="K32" s="57">
        <v>1</v>
      </c>
      <c r="L32" s="57"/>
      <c r="M32" s="57"/>
      <c r="N32" s="57"/>
      <c r="O32" s="57">
        <v>6</v>
      </c>
      <c r="P32" s="57">
        <v>6</v>
      </c>
      <c r="Q32" s="57">
        <v>1</v>
      </c>
      <c r="R32" s="260">
        <v>2</v>
      </c>
    </row>
    <row r="33" spans="1:18" ht="16.5" customHeight="1">
      <c r="A33" s="251" t="s">
        <v>21</v>
      </c>
      <c r="B33" s="251"/>
      <c r="C33" s="250"/>
      <c r="D33" s="250"/>
      <c r="E33" s="250"/>
      <c r="F33" s="250"/>
      <c r="G33" s="250"/>
      <c r="H33" s="250"/>
      <c r="I33" s="250"/>
      <c r="J33" s="250">
        <v>3</v>
      </c>
      <c r="K33" s="250">
        <v>3</v>
      </c>
      <c r="L33" s="250">
        <v>3</v>
      </c>
      <c r="M33" s="250"/>
      <c r="N33" s="250">
        <v>1</v>
      </c>
      <c r="O33" s="250">
        <v>1</v>
      </c>
      <c r="P33" s="250">
        <v>1</v>
      </c>
      <c r="Q33" s="250">
        <v>3</v>
      </c>
      <c r="R33" s="257">
        <v>2</v>
      </c>
    </row>
    <row r="34" spans="1:18" s="26" customFormat="1" ht="16.5" customHeight="1">
      <c r="A34" s="233" t="s">
        <v>169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>
        <v>2</v>
      </c>
      <c r="P34" s="57">
        <v>1</v>
      </c>
      <c r="Q34" s="57">
        <v>1</v>
      </c>
      <c r="R34" s="260">
        <v>3</v>
      </c>
    </row>
    <row r="35" spans="1:19" ht="16.5" customHeight="1">
      <c r="A35" s="251" t="s">
        <v>88</v>
      </c>
      <c r="B35" s="251">
        <v>3</v>
      </c>
      <c r="C35" s="250">
        <v>4</v>
      </c>
      <c r="D35" s="250">
        <v>5</v>
      </c>
      <c r="E35" s="250">
        <v>5</v>
      </c>
      <c r="F35" s="250">
        <v>1</v>
      </c>
      <c r="G35" s="250">
        <v>11</v>
      </c>
      <c r="H35" s="250">
        <v>10</v>
      </c>
      <c r="I35" s="250">
        <v>10</v>
      </c>
      <c r="J35" s="250">
        <v>10</v>
      </c>
      <c r="K35" s="250">
        <v>12</v>
      </c>
      <c r="L35" s="250">
        <v>16</v>
      </c>
      <c r="M35" s="250">
        <v>5</v>
      </c>
      <c r="N35" s="250">
        <v>14</v>
      </c>
      <c r="O35" s="250">
        <v>13</v>
      </c>
      <c r="P35" s="250">
        <v>14</v>
      </c>
      <c r="Q35" s="250">
        <v>20</v>
      </c>
      <c r="R35" s="257">
        <v>22</v>
      </c>
      <c r="S35" s="26"/>
    </row>
    <row r="36" spans="1:18" s="26" customFormat="1" ht="16.5" customHeight="1">
      <c r="A36" s="233" t="s">
        <v>170</v>
      </c>
      <c r="B36" s="233">
        <v>1</v>
      </c>
      <c r="C36" s="233">
        <v>4</v>
      </c>
      <c r="D36" s="233">
        <v>6</v>
      </c>
      <c r="E36" s="233">
        <v>11</v>
      </c>
      <c r="F36" s="233">
        <v>6</v>
      </c>
      <c r="G36" s="233">
        <v>21</v>
      </c>
      <c r="H36" s="233">
        <v>26</v>
      </c>
      <c r="I36" s="233">
        <v>37</v>
      </c>
      <c r="J36" s="233">
        <v>39</v>
      </c>
      <c r="K36" s="233">
        <v>35</v>
      </c>
      <c r="L36" s="233">
        <v>49</v>
      </c>
      <c r="M36" s="233">
        <v>63</v>
      </c>
      <c r="N36" s="233">
        <v>38</v>
      </c>
      <c r="O36" s="233">
        <v>45</v>
      </c>
      <c r="P36" s="233">
        <v>92</v>
      </c>
      <c r="Q36" s="233">
        <v>133</v>
      </c>
      <c r="R36" s="260">
        <v>170</v>
      </c>
    </row>
    <row r="37" spans="1:18" s="26" customFormat="1" ht="16.5" customHeight="1">
      <c r="A37" s="251" t="s">
        <v>171</v>
      </c>
      <c r="B37" s="251"/>
      <c r="C37" s="250"/>
      <c r="D37" s="250"/>
      <c r="E37" s="250"/>
      <c r="F37" s="250"/>
      <c r="G37" s="250"/>
      <c r="H37" s="250">
        <v>1</v>
      </c>
      <c r="I37" s="250">
        <v>1</v>
      </c>
      <c r="J37" s="250">
        <v>1</v>
      </c>
      <c r="K37" s="250">
        <v>3</v>
      </c>
      <c r="L37" s="250">
        <v>3</v>
      </c>
      <c r="M37" s="250">
        <v>3</v>
      </c>
      <c r="N37" s="250">
        <v>6</v>
      </c>
      <c r="O37" s="250">
        <v>15</v>
      </c>
      <c r="P37" s="250">
        <v>16</v>
      </c>
      <c r="Q37" s="250">
        <v>11</v>
      </c>
      <c r="R37" s="257">
        <v>14</v>
      </c>
    </row>
    <row r="38" spans="1:18" s="26" customFormat="1" ht="16.5" customHeight="1">
      <c r="A38" s="233" t="s">
        <v>172</v>
      </c>
      <c r="B38" s="233">
        <v>1</v>
      </c>
      <c r="C38" s="233">
        <v>4</v>
      </c>
      <c r="D38" s="233">
        <v>4</v>
      </c>
      <c r="E38" s="233">
        <v>4</v>
      </c>
      <c r="F38" s="233">
        <v>4</v>
      </c>
      <c r="G38" s="233">
        <v>3</v>
      </c>
      <c r="H38" s="233">
        <v>3</v>
      </c>
      <c r="I38" s="233">
        <v>4</v>
      </c>
      <c r="J38" s="233">
        <v>4</v>
      </c>
      <c r="K38" s="233">
        <v>9</v>
      </c>
      <c r="L38" s="233">
        <v>11</v>
      </c>
      <c r="M38" s="233">
        <v>9</v>
      </c>
      <c r="N38" s="233">
        <v>8</v>
      </c>
      <c r="O38" s="233">
        <v>6</v>
      </c>
      <c r="P38" s="233">
        <v>11</v>
      </c>
      <c r="Q38" s="233">
        <v>14</v>
      </c>
      <c r="R38" s="260">
        <v>18</v>
      </c>
    </row>
    <row r="39" spans="1:18" s="26" customFormat="1" ht="16.5" customHeight="1">
      <c r="A39" s="251" t="s">
        <v>22</v>
      </c>
      <c r="B39" s="251"/>
      <c r="C39" s="250"/>
      <c r="D39" s="250"/>
      <c r="E39" s="250">
        <v>1</v>
      </c>
      <c r="F39" s="250">
        <v>2</v>
      </c>
      <c r="G39" s="250">
        <v>2</v>
      </c>
      <c r="H39" s="250">
        <v>4</v>
      </c>
      <c r="I39" s="250">
        <v>2</v>
      </c>
      <c r="J39" s="250">
        <v>2</v>
      </c>
      <c r="K39" s="250">
        <v>2</v>
      </c>
      <c r="L39" s="250">
        <v>2</v>
      </c>
      <c r="M39" s="250">
        <v>2</v>
      </c>
      <c r="N39" s="250">
        <v>2</v>
      </c>
      <c r="O39" s="250">
        <v>4</v>
      </c>
      <c r="P39" s="250">
        <v>4</v>
      </c>
      <c r="Q39" s="250">
        <v>2</v>
      </c>
      <c r="R39" s="257">
        <v>3</v>
      </c>
    </row>
    <row r="40" spans="1:18" s="26" customFormat="1" ht="16.5" customHeight="1">
      <c r="A40" s="233" t="s">
        <v>89</v>
      </c>
      <c r="B40" s="233"/>
      <c r="C40" s="57">
        <v>1</v>
      </c>
      <c r="D40" s="57">
        <v>5</v>
      </c>
      <c r="E40" s="57">
        <v>4</v>
      </c>
      <c r="F40" s="57">
        <v>8</v>
      </c>
      <c r="G40" s="57">
        <v>11</v>
      </c>
      <c r="H40" s="57">
        <v>8</v>
      </c>
      <c r="I40" s="57">
        <v>18</v>
      </c>
      <c r="J40" s="57">
        <v>18</v>
      </c>
      <c r="K40" s="57">
        <v>22</v>
      </c>
      <c r="L40" s="57">
        <v>40</v>
      </c>
      <c r="M40" s="57">
        <v>22</v>
      </c>
      <c r="N40" s="57">
        <v>29</v>
      </c>
      <c r="O40" s="57">
        <v>44</v>
      </c>
      <c r="P40" s="57">
        <v>48</v>
      </c>
      <c r="Q40" s="57">
        <v>60</v>
      </c>
      <c r="R40" s="260">
        <v>59</v>
      </c>
    </row>
    <row r="41" spans="1:18" s="26" customFormat="1" ht="16.5" customHeight="1">
      <c r="A41" s="251" t="s">
        <v>126</v>
      </c>
      <c r="B41" s="251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>
        <v>2</v>
      </c>
      <c r="P41" s="250">
        <v>2</v>
      </c>
      <c r="Q41" s="250">
        <v>1</v>
      </c>
      <c r="R41" s="257">
        <v>1</v>
      </c>
    </row>
    <row r="42" spans="1:18" s="26" customFormat="1" ht="16.5" customHeight="1">
      <c r="A42" s="233" t="s">
        <v>173</v>
      </c>
      <c r="B42" s="233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260">
        <v>0</v>
      </c>
    </row>
    <row r="43" spans="1:18" ht="16.5" customHeight="1">
      <c r="A43" s="251" t="s">
        <v>23</v>
      </c>
      <c r="B43" s="251"/>
      <c r="C43" s="250"/>
      <c r="D43" s="250"/>
      <c r="E43" s="250">
        <v>2</v>
      </c>
      <c r="F43" s="250"/>
      <c r="G43" s="250">
        <v>3</v>
      </c>
      <c r="H43" s="250">
        <v>3</v>
      </c>
      <c r="I43" s="250">
        <v>3</v>
      </c>
      <c r="J43" s="250">
        <v>3</v>
      </c>
      <c r="K43" s="250">
        <v>3</v>
      </c>
      <c r="L43" s="250">
        <v>7</v>
      </c>
      <c r="M43" s="250">
        <v>5</v>
      </c>
      <c r="N43" s="250">
        <v>7</v>
      </c>
      <c r="O43" s="250">
        <v>7</v>
      </c>
      <c r="P43" s="250">
        <v>9</v>
      </c>
      <c r="Q43" s="250">
        <v>13</v>
      </c>
      <c r="R43" s="257">
        <v>17</v>
      </c>
    </row>
    <row r="44" spans="1:18" s="26" customFormat="1" ht="16.5" customHeight="1">
      <c r="A44" s="233" t="s">
        <v>174</v>
      </c>
      <c r="B44" s="233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260">
        <v>0</v>
      </c>
    </row>
    <row r="45" spans="1:18" ht="16.5" customHeight="1">
      <c r="A45" s="251" t="s">
        <v>175</v>
      </c>
      <c r="B45" s="251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7">
        <v>1</v>
      </c>
    </row>
    <row r="46" spans="1:18" s="26" customFormat="1" ht="16.5" customHeight="1">
      <c r="A46" s="233" t="s">
        <v>176</v>
      </c>
      <c r="B46" s="233">
        <v>82</v>
      </c>
      <c r="C46" s="57">
        <v>126</v>
      </c>
      <c r="D46" s="57">
        <v>169</v>
      </c>
      <c r="E46" s="57">
        <v>264</v>
      </c>
      <c r="F46" s="57">
        <v>378</v>
      </c>
      <c r="G46" s="57">
        <v>393</v>
      </c>
      <c r="H46" s="57">
        <v>540</v>
      </c>
      <c r="I46" s="57">
        <v>485</v>
      </c>
      <c r="J46" s="57">
        <v>530</v>
      </c>
      <c r="K46" s="57">
        <v>752</v>
      </c>
      <c r="L46" s="57">
        <v>757</v>
      </c>
      <c r="M46" s="57">
        <v>815</v>
      </c>
      <c r="N46" s="57">
        <v>857</v>
      </c>
      <c r="O46" s="57">
        <v>938</v>
      </c>
      <c r="P46" s="57">
        <v>894</v>
      </c>
      <c r="Q46" s="57">
        <f>545+384</f>
        <v>929</v>
      </c>
      <c r="R46" s="260">
        <v>1192</v>
      </c>
    </row>
    <row r="47" spans="1:18" ht="16.5" customHeight="1">
      <c r="A47" s="251" t="s">
        <v>177</v>
      </c>
      <c r="B47" s="251"/>
      <c r="C47" s="250"/>
      <c r="D47" s="250"/>
      <c r="E47" s="250">
        <v>1</v>
      </c>
      <c r="F47" s="250"/>
      <c r="G47" s="250"/>
      <c r="H47" s="250"/>
      <c r="I47" s="250">
        <v>1</v>
      </c>
      <c r="J47" s="250">
        <v>1</v>
      </c>
      <c r="K47" s="250">
        <v>3</v>
      </c>
      <c r="L47" s="250">
        <v>4</v>
      </c>
      <c r="M47" s="250">
        <v>4</v>
      </c>
      <c r="N47" s="250">
        <v>4</v>
      </c>
      <c r="O47" s="250">
        <v>4</v>
      </c>
      <c r="P47" s="250">
        <v>14</v>
      </c>
      <c r="Q47" s="250">
        <v>17</v>
      </c>
      <c r="R47" s="257">
        <v>22</v>
      </c>
    </row>
    <row r="48" spans="1:18" s="26" customFormat="1" ht="15.75">
      <c r="A48" s="233" t="s">
        <v>178</v>
      </c>
      <c r="B48" s="233"/>
      <c r="C48" s="57"/>
      <c r="D48" s="57"/>
      <c r="E48" s="57"/>
      <c r="F48" s="57"/>
      <c r="G48" s="57">
        <v>3</v>
      </c>
      <c r="H48" s="57">
        <v>4</v>
      </c>
      <c r="I48" s="57">
        <v>8</v>
      </c>
      <c r="J48" s="57">
        <v>6</v>
      </c>
      <c r="K48" s="57">
        <v>6</v>
      </c>
      <c r="L48" s="57">
        <v>11</v>
      </c>
      <c r="M48" s="57">
        <v>4</v>
      </c>
      <c r="N48" s="57">
        <v>4</v>
      </c>
      <c r="O48" s="57">
        <v>7</v>
      </c>
      <c r="P48" s="57">
        <v>6</v>
      </c>
      <c r="Q48" s="57">
        <v>5</v>
      </c>
      <c r="R48" s="260">
        <v>10</v>
      </c>
    </row>
    <row r="49" spans="1:18" ht="15.75">
      <c r="A49" s="251" t="s">
        <v>25</v>
      </c>
      <c r="B49" s="251"/>
      <c r="C49" s="251"/>
      <c r="D49" s="251"/>
      <c r="E49" s="251"/>
      <c r="F49" s="251"/>
      <c r="G49" s="251">
        <v>3</v>
      </c>
      <c r="H49" s="251">
        <v>2</v>
      </c>
      <c r="I49" s="251">
        <v>4</v>
      </c>
      <c r="J49" s="251">
        <v>5</v>
      </c>
      <c r="K49" s="251">
        <v>3</v>
      </c>
      <c r="L49" s="251">
        <v>4</v>
      </c>
      <c r="M49" s="251">
        <v>3</v>
      </c>
      <c r="N49" s="251">
        <v>1</v>
      </c>
      <c r="O49" s="251">
        <v>30</v>
      </c>
      <c r="P49" s="251">
        <v>36</v>
      </c>
      <c r="Q49" s="251">
        <v>23</v>
      </c>
      <c r="R49" s="257">
        <v>31</v>
      </c>
    </row>
    <row r="50" spans="1:18" s="26" customFormat="1" ht="15.75">
      <c r="A50" s="233" t="s">
        <v>127</v>
      </c>
      <c r="B50" s="233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>
        <v>2</v>
      </c>
      <c r="P50" s="57">
        <v>2</v>
      </c>
      <c r="Q50" s="57">
        <v>2</v>
      </c>
      <c r="R50" s="260">
        <v>2</v>
      </c>
    </row>
    <row r="51" spans="1:18" ht="15.75">
      <c r="A51" s="251" t="s">
        <v>179</v>
      </c>
      <c r="B51" s="251">
        <v>1</v>
      </c>
      <c r="C51" s="251">
        <v>3</v>
      </c>
      <c r="D51" s="251">
        <v>7</v>
      </c>
      <c r="E51" s="251">
        <v>13</v>
      </c>
      <c r="F51" s="251">
        <v>18</v>
      </c>
      <c r="G51" s="251">
        <v>30</v>
      </c>
      <c r="H51" s="251">
        <v>30</v>
      </c>
      <c r="I51" s="251">
        <v>50</v>
      </c>
      <c r="J51" s="251">
        <v>67</v>
      </c>
      <c r="K51" s="251">
        <v>102</v>
      </c>
      <c r="L51" s="251">
        <v>135</v>
      </c>
      <c r="M51" s="251">
        <v>88</v>
      </c>
      <c r="N51" s="251">
        <v>68</v>
      </c>
      <c r="O51" s="251">
        <v>80</v>
      </c>
      <c r="P51" s="251">
        <v>198</v>
      </c>
      <c r="Q51" s="251">
        <v>143</v>
      </c>
      <c r="R51" s="257">
        <v>230</v>
      </c>
    </row>
    <row r="52" spans="1:18" s="26" customFormat="1" ht="15.75">
      <c r="A52" s="233" t="s">
        <v>110</v>
      </c>
      <c r="B52" s="233"/>
      <c r="C52" s="57"/>
      <c r="D52" s="57"/>
      <c r="E52" s="57"/>
      <c r="F52" s="57">
        <v>3</v>
      </c>
      <c r="G52" s="57">
        <v>2</v>
      </c>
      <c r="H52" s="57">
        <v>2</v>
      </c>
      <c r="I52" s="57">
        <v>3</v>
      </c>
      <c r="J52" s="57">
        <v>3</v>
      </c>
      <c r="K52" s="57">
        <v>6</v>
      </c>
      <c r="L52" s="57">
        <v>6</v>
      </c>
      <c r="M52" s="57">
        <v>6</v>
      </c>
      <c r="N52" s="57">
        <v>13</v>
      </c>
      <c r="O52" s="57">
        <v>8</v>
      </c>
      <c r="P52" s="57">
        <v>19</v>
      </c>
      <c r="Q52" s="57">
        <v>39</v>
      </c>
      <c r="R52" s="260">
        <v>24</v>
      </c>
    </row>
    <row r="53" spans="1:18" ht="15.75">
      <c r="A53" s="251" t="s">
        <v>180</v>
      </c>
      <c r="B53" s="251">
        <v>2</v>
      </c>
      <c r="C53" s="251">
        <v>2</v>
      </c>
      <c r="D53" s="251">
        <v>2</v>
      </c>
      <c r="E53" s="251"/>
      <c r="F53" s="251"/>
      <c r="G53" s="251"/>
      <c r="H53" s="251">
        <v>1</v>
      </c>
      <c r="I53" s="251"/>
      <c r="J53" s="251">
        <v>3</v>
      </c>
      <c r="K53" s="251">
        <v>9</v>
      </c>
      <c r="L53" s="251">
        <v>6</v>
      </c>
      <c r="M53" s="251">
        <v>12</v>
      </c>
      <c r="N53" s="251">
        <v>10</v>
      </c>
      <c r="O53" s="251">
        <v>12</v>
      </c>
      <c r="P53" s="251">
        <v>21</v>
      </c>
      <c r="Q53" s="251">
        <v>24</v>
      </c>
      <c r="R53" s="257">
        <v>25</v>
      </c>
    </row>
    <row r="54" spans="1:18" s="26" customFormat="1" ht="16.5" thickBot="1">
      <c r="A54" s="248" t="s">
        <v>181</v>
      </c>
      <c r="B54" s="248">
        <v>4</v>
      </c>
      <c r="C54" s="249">
        <v>4</v>
      </c>
      <c r="D54" s="249">
        <v>6</v>
      </c>
      <c r="E54" s="249">
        <v>5</v>
      </c>
      <c r="F54" s="249">
        <v>7</v>
      </c>
      <c r="G54" s="249">
        <v>19</v>
      </c>
      <c r="H54" s="249">
        <v>26</v>
      </c>
      <c r="I54" s="249">
        <v>24</v>
      </c>
      <c r="J54" s="249">
        <v>27</v>
      </c>
      <c r="K54" s="249">
        <v>38</v>
      </c>
      <c r="L54" s="249">
        <v>20</v>
      </c>
      <c r="M54" s="249">
        <v>17</v>
      </c>
      <c r="N54" s="249">
        <v>6</v>
      </c>
      <c r="O54" s="249">
        <v>10</v>
      </c>
      <c r="P54" s="249">
        <v>32</v>
      </c>
      <c r="Q54" s="249">
        <v>31</v>
      </c>
      <c r="R54" s="261">
        <v>28</v>
      </c>
    </row>
    <row r="57" spans="17:18" ht="15.75">
      <c r="Q57" s="2"/>
      <c r="R57" s="2"/>
    </row>
    <row r="58" spans="17:18" ht="15.75">
      <c r="Q58" s="2"/>
      <c r="R58" s="2"/>
    </row>
    <row r="59" spans="17:18" ht="15.75">
      <c r="Q59" s="2"/>
      <c r="R59" s="2"/>
    </row>
    <row r="60" spans="17:18" ht="15.75">
      <c r="Q60" s="2"/>
      <c r="R60" s="2"/>
    </row>
    <row r="61" spans="17:18" ht="15.75">
      <c r="Q61" s="2"/>
      <c r="R61" s="2"/>
    </row>
    <row r="62" spans="17:18" ht="15.75">
      <c r="Q62" s="2"/>
      <c r="R62" s="2"/>
    </row>
    <row r="63" spans="17:18" ht="15.75">
      <c r="Q63" s="2"/>
      <c r="R63" s="2"/>
    </row>
    <row r="64" spans="17:18" ht="15.75">
      <c r="Q64" s="2"/>
      <c r="R64" s="2"/>
    </row>
    <row r="65" spans="17:18" ht="15.75">
      <c r="Q65" s="2"/>
      <c r="R65" s="2"/>
    </row>
    <row r="66" spans="17:18" ht="15.75">
      <c r="Q66" s="2"/>
      <c r="R66" s="2"/>
    </row>
    <row r="67" spans="17:18" ht="15.75">
      <c r="Q67" s="2"/>
      <c r="R67" s="2"/>
    </row>
    <row r="68" spans="17:18" ht="15.75">
      <c r="Q68" s="2"/>
      <c r="R68" s="2"/>
    </row>
    <row r="69" spans="17:18" ht="15.75">
      <c r="Q69" s="2"/>
      <c r="R69" s="2"/>
    </row>
    <row r="70" spans="17:18" ht="15.75">
      <c r="Q70" s="2"/>
      <c r="R70" s="2"/>
    </row>
    <row r="71" spans="17:18" ht="15.75">
      <c r="Q71" s="2"/>
      <c r="R71" s="2"/>
    </row>
    <row r="72" spans="17:18" ht="15.75">
      <c r="Q72" s="2"/>
      <c r="R72" s="2"/>
    </row>
    <row r="73" spans="17:18" ht="15.75">
      <c r="Q73" s="2"/>
      <c r="R73" s="2"/>
    </row>
    <row r="74" spans="17:18" ht="15.75">
      <c r="Q74" s="2"/>
      <c r="R74" s="2"/>
    </row>
    <row r="75" spans="17:18" ht="15.75">
      <c r="Q75" s="2"/>
      <c r="R75" s="2"/>
    </row>
    <row r="76" spans="17:18" ht="15.75">
      <c r="Q76" s="2"/>
      <c r="R76" s="2"/>
    </row>
    <row r="77" spans="17:18" ht="15.75">
      <c r="Q77" s="2"/>
      <c r="R77" s="2"/>
    </row>
    <row r="78" spans="17:18" ht="15.75">
      <c r="Q78" s="2"/>
      <c r="R78" s="2"/>
    </row>
    <row r="79" spans="17:18" ht="15.75">
      <c r="Q79" s="2"/>
      <c r="R79" s="2"/>
    </row>
    <row r="80" spans="17:18" ht="15.75">
      <c r="Q80" s="2"/>
      <c r="R80" s="2"/>
    </row>
    <row r="81" spans="17:18" ht="15.75">
      <c r="Q81" s="2"/>
      <c r="R81" s="2"/>
    </row>
    <row r="82" spans="17:18" ht="15.75">
      <c r="Q82" s="2"/>
      <c r="R82" s="2"/>
    </row>
    <row r="83" spans="17:18" ht="15.75">
      <c r="Q83" s="2"/>
      <c r="R83" s="2"/>
    </row>
    <row r="84" spans="17:18" ht="15.75">
      <c r="Q84" s="2"/>
      <c r="R84" s="2"/>
    </row>
    <row r="85" spans="17:18" ht="15.75">
      <c r="Q85" s="2"/>
      <c r="R85" s="2"/>
    </row>
    <row r="86" spans="17:18" ht="15.75">
      <c r="Q86" s="2"/>
      <c r="R86" s="2"/>
    </row>
    <row r="87" spans="17:18" ht="15.75">
      <c r="Q87" s="2"/>
      <c r="R87" s="2"/>
    </row>
    <row r="88" spans="17:18" ht="15.75">
      <c r="Q88" s="2"/>
      <c r="R88" s="2"/>
    </row>
    <row r="89" spans="17:18" ht="15.75">
      <c r="Q89" s="2"/>
      <c r="R89" s="2"/>
    </row>
    <row r="90" spans="17:18" ht="15.75">
      <c r="Q90" s="2"/>
      <c r="R90" s="2"/>
    </row>
    <row r="91" spans="17:18" ht="15.75">
      <c r="Q91" s="2"/>
      <c r="R91" s="2"/>
    </row>
    <row r="92" spans="17:18" ht="15.75">
      <c r="Q92" s="2"/>
      <c r="R92" s="2"/>
    </row>
    <row r="93" spans="17:18" ht="15.75">
      <c r="Q93" s="2"/>
      <c r="R93" s="2"/>
    </row>
    <row r="94" spans="17:18" ht="15.75">
      <c r="Q94" s="2"/>
      <c r="R94" s="2"/>
    </row>
  </sheetData>
  <sheetProtection/>
  <mergeCells count="1">
    <mergeCell ref="A1:R1"/>
  </mergeCells>
  <printOptions/>
  <pageMargins left="0.7500000000000001" right="0.7500000000000001" top="1" bottom="1" header="0.5" footer="0.5"/>
  <pageSetup fitToHeight="3" fitToWidth="1" orientation="landscape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8">
    <tabColor rgb="FFFF0000"/>
  </sheetPr>
  <dimension ref="A1:IO47"/>
  <sheetViews>
    <sheetView zoomScale="90" zoomScaleNormal="90" zoomScalePageLayoutView="0" workbookViewId="0" topLeftCell="A1">
      <pane xSplit="1" topLeftCell="M1" activePane="topRight" state="frozen"/>
      <selection pane="topLeft" activeCell="A1" sqref="A1"/>
      <selection pane="topRight" activeCell="A1" sqref="A1:R1"/>
    </sheetView>
  </sheetViews>
  <sheetFormatPr defaultColWidth="12.421875" defaultRowHeight="12.75"/>
  <cols>
    <col min="1" max="1" width="35.8515625" style="24" customWidth="1"/>
    <col min="2" max="13" width="12.421875" style="24" customWidth="1"/>
    <col min="14" max="16384" width="12.421875" style="24" customWidth="1"/>
  </cols>
  <sheetData>
    <row r="1" spans="1:18" ht="48" customHeight="1" thickBot="1">
      <c r="A1" s="507" t="s">
        <v>28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</row>
    <row r="2" spans="1:18" s="25" customFormat="1" ht="24" customHeight="1" thickTop="1">
      <c r="A2" s="264" t="s">
        <v>1</v>
      </c>
      <c r="B2" s="264">
        <v>1999</v>
      </c>
      <c r="C2" s="264">
        <v>2000</v>
      </c>
      <c r="D2" s="264">
        <v>2001</v>
      </c>
      <c r="E2" s="264">
        <v>2002</v>
      </c>
      <c r="F2" s="264">
        <v>2003</v>
      </c>
      <c r="G2" s="264">
        <v>2004</v>
      </c>
      <c r="H2" s="264">
        <v>2005</v>
      </c>
      <c r="I2" s="264">
        <v>2006</v>
      </c>
      <c r="J2" s="264">
        <v>2007</v>
      </c>
      <c r="K2" s="264">
        <v>2008</v>
      </c>
      <c r="L2" s="264">
        <v>2009</v>
      </c>
      <c r="M2" s="264">
        <v>2010</v>
      </c>
      <c r="N2" s="264">
        <v>2011</v>
      </c>
      <c r="O2" s="264">
        <v>2012</v>
      </c>
      <c r="P2" s="264">
        <v>2013</v>
      </c>
      <c r="Q2" s="264">
        <v>2014</v>
      </c>
      <c r="R2" s="267">
        <v>2015</v>
      </c>
    </row>
    <row r="3" spans="1:249" s="27" customFormat="1" ht="24" customHeight="1" thickBot="1">
      <c r="A3" s="265" t="s">
        <v>14</v>
      </c>
      <c r="B3" s="266">
        <f aca="true" t="shared" si="0" ref="B3:Q3">SUM(B5:B39)</f>
        <v>309</v>
      </c>
      <c r="C3" s="266">
        <f t="shared" si="0"/>
        <v>556</v>
      </c>
      <c r="D3" s="266">
        <f t="shared" si="0"/>
        <v>681</v>
      </c>
      <c r="E3" s="266">
        <f t="shared" si="0"/>
        <v>1418</v>
      </c>
      <c r="F3" s="266">
        <f t="shared" si="0"/>
        <v>1691</v>
      </c>
      <c r="G3" s="266">
        <f t="shared" si="0"/>
        <v>2955</v>
      </c>
      <c r="H3" s="266">
        <f t="shared" si="0"/>
        <v>3411</v>
      </c>
      <c r="I3" s="266">
        <f t="shared" si="0"/>
        <v>4355</v>
      </c>
      <c r="J3" s="266">
        <f t="shared" si="0"/>
        <v>4260</v>
      </c>
      <c r="K3" s="266">
        <f t="shared" si="0"/>
        <v>4413</v>
      </c>
      <c r="L3" s="266">
        <f t="shared" si="0"/>
        <v>3748</v>
      </c>
      <c r="M3" s="266">
        <f t="shared" si="0"/>
        <v>6999</v>
      </c>
      <c r="N3" s="266">
        <f t="shared" si="0"/>
        <v>7074</v>
      </c>
      <c r="O3" s="266">
        <f t="shared" si="0"/>
        <v>8202</v>
      </c>
      <c r="P3" s="266">
        <f t="shared" si="0"/>
        <v>9890</v>
      </c>
      <c r="Q3" s="266">
        <f t="shared" si="0"/>
        <v>10084</v>
      </c>
      <c r="R3" s="268">
        <f>SUM(R4:R39)</f>
        <v>9925</v>
      </c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</row>
    <row r="4" spans="1:18" s="26" customFormat="1" ht="16.5" customHeight="1">
      <c r="A4" s="258" t="s">
        <v>182</v>
      </c>
      <c r="B4" s="258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259">
        <v>0</v>
      </c>
    </row>
    <row r="5" spans="1:18" s="26" customFormat="1" ht="16.5" customHeight="1">
      <c r="A5" s="262" t="s">
        <v>183</v>
      </c>
      <c r="B5" s="262">
        <v>84</v>
      </c>
      <c r="C5" s="263">
        <v>114</v>
      </c>
      <c r="D5" s="263">
        <v>175</v>
      </c>
      <c r="E5" s="263">
        <v>249</v>
      </c>
      <c r="F5" s="263">
        <v>286</v>
      </c>
      <c r="G5" s="263">
        <v>408</v>
      </c>
      <c r="H5" s="263">
        <v>454</v>
      </c>
      <c r="I5" s="263">
        <v>862</v>
      </c>
      <c r="J5" s="263">
        <v>1011</v>
      </c>
      <c r="K5" s="263">
        <v>1163</v>
      </c>
      <c r="L5" s="263">
        <v>676</v>
      </c>
      <c r="M5" s="263">
        <v>860</v>
      </c>
      <c r="N5" s="263">
        <v>784</v>
      </c>
      <c r="O5" s="263">
        <v>1268</v>
      </c>
      <c r="P5" s="263">
        <v>1308</v>
      </c>
      <c r="Q5" s="263">
        <v>1339</v>
      </c>
      <c r="R5" s="269">
        <v>1422</v>
      </c>
    </row>
    <row r="6" spans="1:18" s="26" customFormat="1" ht="16.5" customHeight="1">
      <c r="A6" s="233" t="s">
        <v>12</v>
      </c>
      <c r="B6" s="233"/>
      <c r="C6" s="57"/>
      <c r="D6" s="57"/>
      <c r="E6" s="57"/>
      <c r="F6" s="57"/>
      <c r="G6" s="57"/>
      <c r="H6" s="57"/>
      <c r="I6" s="57"/>
      <c r="J6" s="57"/>
      <c r="K6" s="57"/>
      <c r="L6" s="57"/>
      <c r="M6" s="57">
        <v>1</v>
      </c>
      <c r="N6" s="57">
        <v>1</v>
      </c>
      <c r="O6" s="57">
        <v>135</v>
      </c>
      <c r="P6" s="57">
        <v>0</v>
      </c>
      <c r="Q6" s="57">
        <v>2</v>
      </c>
      <c r="R6" s="260">
        <v>3</v>
      </c>
    </row>
    <row r="7" spans="1:18" s="26" customFormat="1" ht="16.5" customHeight="1">
      <c r="A7" s="262" t="s">
        <v>184</v>
      </c>
      <c r="B7" s="262">
        <v>3</v>
      </c>
      <c r="C7" s="263">
        <v>3</v>
      </c>
      <c r="D7" s="263">
        <v>3</v>
      </c>
      <c r="E7" s="263">
        <v>3</v>
      </c>
      <c r="F7" s="263"/>
      <c r="G7" s="263"/>
      <c r="H7" s="263">
        <v>1</v>
      </c>
      <c r="I7" s="263">
        <v>1</v>
      </c>
      <c r="J7" s="263">
        <v>1</v>
      </c>
      <c r="K7" s="263">
        <v>2</v>
      </c>
      <c r="L7" s="263">
        <v>3</v>
      </c>
      <c r="M7" s="263">
        <v>2</v>
      </c>
      <c r="N7" s="263">
        <v>2</v>
      </c>
      <c r="O7" s="263">
        <v>4</v>
      </c>
      <c r="P7" s="263">
        <v>5</v>
      </c>
      <c r="Q7" s="263">
        <v>6</v>
      </c>
      <c r="R7" s="269">
        <v>6</v>
      </c>
    </row>
    <row r="8" spans="1:18" s="26" customFormat="1" ht="16.5" customHeight="1">
      <c r="A8" s="233" t="s">
        <v>185</v>
      </c>
      <c r="B8" s="233"/>
      <c r="C8" s="57"/>
      <c r="D8" s="57">
        <v>2</v>
      </c>
      <c r="E8" s="57">
        <v>2</v>
      </c>
      <c r="F8" s="57">
        <v>2</v>
      </c>
      <c r="G8" s="57"/>
      <c r="H8" s="57">
        <v>1</v>
      </c>
      <c r="I8" s="57">
        <v>2</v>
      </c>
      <c r="J8" s="57">
        <v>1</v>
      </c>
      <c r="K8" s="57">
        <v>6</v>
      </c>
      <c r="L8" s="57">
        <v>4</v>
      </c>
      <c r="M8" s="57">
        <v>3</v>
      </c>
      <c r="N8" s="57">
        <v>3</v>
      </c>
      <c r="O8" s="57">
        <v>3</v>
      </c>
      <c r="P8" s="57">
        <v>18</v>
      </c>
      <c r="Q8" s="57"/>
      <c r="R8" s="260">
        <v>0</v>
      </c>
    </row>
    <row r="9" spans="1:18" s="26" customFormat="1" ht="16.5" customHeight="1">
      <c r="A9" s="262" t="s">
        <v>186</v>
      </c>
      <c r="B9" s="262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9">
        <v>0</v>
      </c>
    </row>
    <row r="10" spans="1:18" s="26" customFormat="1" ht="16.5" customHeight="1">
      <c r="A10" s="233" t="s">
        <v>187</v>
      </c>
      <c r="B10" s="233"/>
      <c r="C10" s="57">
        <v>1</v>
      </c>
      <c r="D10" s="57">
        <v>3</v>
      </c>
      <c r="E10" s="57">
        <v>4</v>
      </c>
      <c r="F10" s="57">
        <v>7</v>
      </c>
      <c r="G10" s="57">
        <v>14</v>
      </c>
      <c r="H10" s="57">
        <v>30</v>
      </c>
      <c r="I10" s="57">
        <v>30</v>
      </c>
      <c r="J10" s="57">
        <v>32</v>
      </c>
      <c r="K10" s="57">
        <v>37</v>
      </c>
      <c r="L10" s="57">
        <v>32</v>
      </c>
      <c r="M10" s="57">
        <v>23</v>
      </c>
      <c r="N10" s="57">
        <v>46</v>
      </c>
      <c r="O10" s="57">
        <v>44</v>
      </c>
      <c r="P10" s="57">
        <v>53</v>
      </c>
      <c r="Q10" s="57">
        <v>52</v>
      </c>
      <c r="R10" s="260">
        <v>55</v>
      </c>
    </row>
    <row r="11" spans="1:18" s="26" customFormat="1" ht="16.5" customHeight="1">
      <c r="A11" s="262" t="s">
        <v>188</v>
      </c>
      <c r="B11" s="262">
        <v>165</v>
      </c>
      <c r="C11" s="263">
        <v>330</v>
      </c>
      <c r="D11" s="263">
        <v>350</v>
      </c>
      <c r="E11" s="263">
        <v>900</v>
      </c>
      <c r="F11" s="263">
        <v>1008</v>
      </c>
      <c r="G11" s="263">
        <v>1800</v>
      </c>
      <c r="H11" s="263">
        <v>2061</v>
      </c>
      <c r="I11" s="263">
        <v>2447</v>
      </c>
      <c r="J11" s="263">
        <v>1872</v>
      </c>
      <c r="K11" s="263">
        <f>1669-241</f>
        <v>1428</v>
      </c>
      <c r="L11" s="263">
        <f>1327-141</f>
        <v>1186</v>
      </c>
      <c r="M11" s="263">
        <f>2815+576</f>
        <v>3391</v>
      </c>
      <c r="N11" s="263">
        <v>3517</v>
      </c>
      <c r="O11" s="263">
        <v>3300</v>
      </c>
      <c r="P11" s="263">
        <v>3695</v>
      </c>
      <c r="Q11" s="263">
        <v>3220</v>
      </c>
      <c r="R11" s="269">
        <v>3113</v>
      </c>
    </row>
    <row r="12" spans="1:18" s="26" customFormat="1" ht="16.5" customHeight="1">
      <c r="A12" s="233" t="s">
        <v>189</v>
      </c>
      <c r="B12" s="233"/>
      <c r="C12" s="57"/>
      <c r="D12" s="57"/>
      <c r="E12" s="57"/>
      <c r="F12" s="57"/>
      <c r="G12" s="57"/>
      <c r="H12" s="57"/>
      <c r="I12" s="57"/>
      <c r="J12" s="57"/>
      <c r="K12" s="57"/>
      <c r="L12" s="57">
        <v>1</v>
      </c>
      <c r="M12" s="57">
        <v>2</v>
      </c>
      <c r="N12" s="57">
        <v>3</v>
      </c>
      <c r="O12" s="57">
        <v>3</v>
      </c>
      <c r="P12" s="57">
        <v>2</v>
      </c>
      <c r="Q12" s="57">
        <v>0</v>
      </c>
      <c r="R12" s="260">
        <v>0</v>
      </c>
    </row>
    <row r="13" spans="1:18" s="26" customFormat="1" ht="16.5" customHeight="1">
      <c r="A13" s="262" t="s">
        <v>190</v>
      </c>
      <c r="B13" s="262">
        <v>5</v>
      </c>
      <c r="C13" s="263">
        <v>11</v>
      </c>
      <c r="D13" s="263">
        <v>17</v>
      </c>
      <c r="E13" s="263">
        <v>55</v>
      </c>
      <c r="F13" s="263">
        <v>99</v>
      </c>
      <c r="G13" s="263">
        <v>312</v>
      </c>
      <c r="H13" s="263">
        <v>277</v>
      </c>
      <c r="I13" s="263">
        <v>375</v>
      </c>
      <c r="J13" s="263">
        <v>492</v>
      </c>
      <c r="K13" s="263">
        <v>686</v>
      </c>
      <c r="L13" s="263">
        <v>576</v>
      </c>
      <c r="M13" s="263">
        <v>714</v>
      </c>
      <c r="N13" s="263">
        <v>617</v>
      </c>
      <c r="O13" s="263">
        <v>1080</v>
      </c>
      <c r="P13" s="263">
        <v>987</v>
      </c>
      <c r="Q13" s="263">
        <f>967-18</f>
        <v>949</v>
      </c>
      <c r="R13" s="269">
        <v>1214</v>
      </c>
    </row>
    <row r="14" spans="1:18" s="26" customFormat="1" ht="16.5" customHeight="1">
      <c r="A14" s="233" t="s">
        <v>145</v>
      </c>
      <c r="B14" s="233">
        <v>13</v>
      </c>
      <c r="C14" s="57">
        <v>21</v>
      </c>
      <c r="D14" s="57">
        <v>41</v>
      </c>
      <c r="E14" s="57">
        <v>69</v>
      </c>
      <c r="F14" s="57">
        <v>135</v>
      </c>
      <c r="G14" s="57">
        <v>217</v>
      </c>
      <c r="H14" s="57">
        <v>275</v>
      </c>
      <c r="I14" s="57">
        <v>296</v>
      </c>
      <c r="J14" s="57">
        <v>309</v>
      </c>
      <c r="K14" s="57">
        <v>508</v>
      </c>
      <c r="L14" s="57">
        <v>573</v>
      </c>
      <c r="M14" s="57">
        <v>1039</v>
      </c>
      <c r="N14" s="57">
        <v>1317</v>
      </c>
      <c r="O14" s="57">
        <v>1441</v>
      </c>
      <c r="P14" s="57">
        <v>2786</v>
      </c>
      <c r="Q14" s="57">
        <v>3433</v>
      </c>
      <c r="R14" s="260">
        <v>2811</v>
      </c>
    </row>
    <row r="15" spans="1:18" s="26" customFormat="1" ht="16.5" customHeight="1">
      <c r="A15" s="262" t="s">
        <v>191</v>
      </c>
      <c r="B15" s="262">
        <v>7</v>
      </c>
      <c r="C15" s="263">
        <v>20</v>
      </c>
      <c r="D15" s="263">
        <v>14</v>
      </c>
      <c r="E15" s="263">
        <v>38</v>
      </c>
      <c r="F15" s="263">
        <v>38</v>
      </c>
      <c r="G15" s="263">
        <v>52</v>
      </c>
      <c r="H15" s="263">
        <v>50</v>
      </c>
      <c r="I15" s="263">
        <v>55</v>
      </c>
      <c r="J15" s="263">
        <v>101</v>
      </c>
      <c r="K15" s="263">
        <v>73</v>
      </c>
      <c r="L15" s="263">
        <v>90</v>
      </c>
      <c r="M15" s="263">
        <v>95</v>
      </c>
      <c r="N15" s="263">
        <v>73</v>
      </c>
      <c r="O15" s="263">
        <v>81</v>
      </c>
      <c r="P15" s="263">
        <v>80</v>
      </c>
      <c r="Q15" s="263">
        <v>90</v>
      </c>
      <c r="R15" s="269">
        <v>111</v>
      </c>
    </row>
    <row r="16" spans="1:18" s="26" customFormat="1" ht="16.5" customHeight="1">
      <c r="A16" s="233" t="s">
        <v>112</v>
      </c>
      <c r="B16" s="233"/>
      <c r="C16" s="57"/>
      <c r="D16" s="57"/>
      <c r="E16" s="57"/>
      <c r="F16" s="57"/>
      <c r="G16" s="57">
        <v>1</v>
      </c>
      <c r="H16" s="57">
        <v>3</v>
      </c>
      <c r="I16" s="57">
        <v>6</v>
      </c>
      <c r="J16" s="57">
        <v>7</v>
      </c>
      <c r="K16" s="57">
        <v>14</v>
      </c>
      <c r="L16" s="57">
        <v>24</v>
      </c>
      <c r="M16" s="57">
        <v>11</v>
      </c>
      <c r="N16" s="57">
        <v>6</v>
      </c>
      <c r="O16" s="57">
        <v>6</v>
      </c>
      <c r="P16" s="57">
        <v>10</v>
      </c>
      <c r="Q16" s="57">
        <v>14</v>
      </c>
      <c r="R16" s="260">
        <v>16</v>
      </c>
    </row>
    <row r="17" spans="1:18" s="26" customFormat="1" ht="16.5" customHeight="1">
      <c r="A17" s="262" t="s">
        <v>29</v>
      </c>
      <c r="B17" s="262"/>
      <c r="C17" s="263"/>
      <c r="D17" s="263"/>
      <c r="E17" s="263"/>
      <c r="F17" s="263"/>
      <c r="G17" s="263"/>
      <c r="H17" s="263"/>
      <c r="I17" s="263"/>
      <c r="J17" s="263"/>
      <c r="K17" s="263">
        <v>1</v>
      </c>
      <c r="L17" s="263">
        <v>1</v>
      </c>
      <c r="M17" s="263"/>
      <c r="N17" s="263"/>
      <c r="O17" s="263"/>
      <c r="P17" s="263">
        <v>0</v>
      </c>
      <c r="Q17" s="263"/>
      <c r="R17" s="269">
        <v>0</v>
      </c>
    </row>
    <row r="18" spans="1:18" s="26" customFormat="1" ht="16.5" customHeight="1">
      <c r="A18" s="233" t="s">
        <v>192</v>
      </c>
      <c r="B18" s="233"/>
      <c r="C18" s="57">
        <v>1</v>
      </c>
      <c r="D18" s="57">
        <v>1</v>
      </c>
      <c r="E18" s="57"/>
      <c r="F18" s="57">
        <v>1</v>
      </c>
      <c r="G18" s="57">
        <v>1</v>
      </c>
      <c r="H18" s="57">
        <v>4</v>
      </c>
      <c r="I18" s="57">
        <v>2</v>
      </c>
      <c r="J18" s="57">
        <v>12</v>
      </c>
      <c r="K18" s="57">
        <v>8</v>
      </c>
      <c r="L18" s="57">
        <v>25</v>
      </c>
      <c r="M18" s="57">
        <v>32</v>
      </c>
      <c r="N18" s="57">
        <v>43</v>
      </c>
      <c r="O18" s="57">
        <v>31</v>
      </c>
      <c r="P18" s="57">
        <v>32</v>
      </c>
      <c r="Q18" s="57">
        <v>24</v>
      </c>
      <c r="R18" s="260">
        <v>28</v>
      </c>
    </row>
    <row r="19" spans="1:18" s="26" customFormat="1" ht="16.5" customHeight="1">
      <c r="A19" s="262" t="s">
        <v>193</v>
      </c>
      <c r="B19" s="262">
        <v>1</v>
      </c>
      <c r="C19" s="263">
        <v>1</v>
      </c>
      <c r="D19" s="263">
        <v>2</v>
      </c>
      <c r="E19" s="263">
        <v>1</v>
      </c>
      <c r="F19" s="263">
        <v>1</v>
      </c>
      <c r="G19" s="263">
        <v>11</v>
      </c>
      <c r="H19" s="263">
        <v>14</v>
      </c>
      <c r="I19" s="263">
        <v>50</v>
      </c>
      <c r="J19" s="263">
        <v>78</v>
      </c>
      <c r="K19" s="263">
        <v>98</v>
      </c>
      <c r="L19" s="263">
        <v>110</v>
      </c>
      <c r="M19" s="263">
        <v>140</v>
      </c>
      <c r="N19" s="263">
        <v>113</v>
      </c>
      <c r="O19" s="263">
        <v>151</v>
      </c>
      <c r="P19" s="263">
        <v>201</v>
      </c>
      <c r="Q19" s="263">
        <v>189</v>
      </c>
      <c r="R19" s="269">
        <v>214</v>
      </c>
    </row>
    <row r="20" spans="1:18" s="26" customFormat="1" ht="16.5" customHeight="1">
      <c r="A20" s="233" t="s">
        <v>194</v>
      </c>
      <c r="B20" s="233"/>
      <c r="C20" s="57"/>
      <c r="D20" s="57"/>
      <c r="E20" s="57"/>
      <c r="F20" s="57"/>
      <c r="G20" s="57">
        <v>3</v>
      </c>
      <c r="H20" s="57">
        <v>4</v>
      </c>
      <c r="I20" s="57">
        <v>4</v>
      </c>
      <c r="J20" s="57">
        <v>8</v>
      </c>
      <c r="K20" s="57">
        <v>6</v>
      </c>
      <c r="L20" s="57">
        <v>12</v>
      </c>
      <c r="M20" s="57">
        <v>11</v>
      </c>
      <c r="N20" s="57">
        <v>11</v>
      </c>
      <c r="O20" s="57">
        <v>14</v>
      </c>
      <c r="P20" s="57">
        <v>13</v>
      </c>
      <c r="Q20" s="57">
        <v>16</v>
      </c>
      <c r="R20" s="260">
        <v>14</v>
      </c>
    </row>
    <row r="21" spans="1:18" ht="16.5" customHeight="1">
      <c r="A21" s="262" t="s">
        <v>195</v>
      </c>
      <c r="B21" s="262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9">
        <v>1</v>
      </c>
    </row>
    <row r="22" spans="1:18" s="26" customFormat="1" ht="16.5" customHeight="1">
      <c r="A22" s="233" t="s">
        <v>196</v>
      </c>
      <c r="B22" s="233">
        <v>1</v>
      </c>
      <c r="C22" s="57">
        <v>2</v>
      </c>
      <c r="D22" s="57">
        <v>2</v>
      </c>
      <c r="E22" s="57">
        <v>1</v>
      </c>
      <c r="F22" s="57">
        <v>1</v>
      </c>
      <c r="G22" s="57">
        <v>3</v>
      </c>
      <c r="H22" s="57">
        <v>7</v>
      </c>
      <c r="I22" s="57">
        <v>7</v>
      </c>
      <c r="J22" s="57">
        <v>15</v>
      </c>
      <c r="K22" s="57">
        <v>18</v>
      </c>
      <c r="L22" s="57">
        <v>15</v>
      </c>
      <c r="M22" s="57">
        <v>22</v>
      </c>
      <c r="N22" s="57">
        <v>18</v>
      </c>
      <c r="O22" s="57">
        <v>15</v>
      </c>
      <c r="P22" s="57">
        <v>15</v>
      </c>
      <c r="Q22" s="57">
        <v>22</v>
      </c>
      <c r="R22" s="260">
        <v>22</v>
      </c>
    </row>
    <row r="23" spans="1:18" ht="16.5" customHeight="1">
      <c r="A23" s="262" t="s">
        <v>197</v>
      </c>
      <c r="B23" s="262"/>
      <c r="C23" s="263"/>
      <c r="D23" s="263">
        <v>3</v>
      </c>
      <c r="E23" s="263">
        <v>3</v>
      </c>
      <c r="F23" s="263">
        <v>4</v>
      </c>
      <c r="G23" s="263">
        <v>3</v>
      </c>
      <c r="H23" s="263">
        <v>1</v>
      </c>
      <c r="I23" s="263">
        <v>2</v>
      </c>
      <c r="J23" s="263"/>
      <c r="K23" s="263"/>
      <c r="L23" s="263">
        <v>1</v>
      </c>
      <c r="M23" s="263">
        <v>1</v>
      </c>
      <c r="N23" s="263"/>
      <c r="O23" s="263">
        <v>1</v>
      </c>
      <c r="P23" s="263">
        <v>0</v>
      </c>
      <c r="Q23" s="263">
        <v>1</v>
      </c>
      <c r="R23" s="269">
        <v>1</v>
      </c>
    </row>
    <row r="24" spans="1:18" s="26" customFormat="1" ht="16.5" customHeight="1">
      <c r="A24" s="233" t="s">
        <v>198</v>
      </c>
      <c r="B24" s="233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260">
        <v>0</v>
      </c>
    </row>
    <row r="25" spans="1:18" s="26" customFormat="1" ht="16.5" customHeight="1">
      <c r="A25" s="262" t="s">
        <v>199</v>
      </c>
      <c r="B25" s="262"/>
      <c r="C25" s="263">
        <v>2</v>
      </c>
      <c r="D25" s="263">
        <v>2</v>
      </c>
      <c r="E25" s="263">
        <v>2</v>
      </c>
      <c r="F25" s="263">
        <v>6</v>
      </c>
      <c r="G25" s="263">
        <v>5</v>
      </c>
      <c r="H25" s="263">
        <v>4</v>
      </c>
      <c r="I25" s="263">
        <v>7</v>
      </c>
      <c r="J25" s="263">
        <v>18</v>
      </c>
      <c r="K25" s="263">
        <v>17</v>
      </c>
      <c r="L25" s="263">
        <v>25</v>
      </c>
      <c r="M25" s="263">
        <v>9</v>
      </c>
      <c r="N25" s="263">
        <v>12</v>
      </c>
      <c r="O25" s="263">
        <v>17</v>
      </c>
      <c r="P25" s="263">
        <v>14</v>
      </c>
      <c r="Q25" s="263">
        <v>34</v>
      </c>
      <c r="R25" s="269">
        <v>48</v>
      </c>
    </row>
    <row r="26" spans="1:18" s="26" customFormat="1" ht="16.5" customHeight="1">
      <c r="A26" s="233" t="s">
        <v>200</v>
      </c>
      <c r="B26" s="233"/>
      <c r="C26" s="57"/>
      <c r="D26" s="57">
        <v>4</v>
      </c>
      <c r="E26" s="57">
        <v>1</v>
      </c>
      <c r="F26" s="57">
        <v>1</v>
      </c>
      <c r="G26" s="57">
        <v>4</v>
      </c>
      <c r="H26" s="57">
        <v>5</v>
      </c>
      <c r="I26" s="57">
        <v>5</v>
      </c>
      <c r="J26" s="57">
        <v>9</v>
      </c>
      <c r="K26" s="57">
        <v>11</v>
      </c>
      <c r="L26" s="57">
        <v>9</v>
      </c>
      <c r="M26" s="57">
        <v>11</v>
      </c>
      <c r="N26" s="57">
        <v>9</v>
      </c>
      <c r="O26" s="57">
        <v>10</v>
      </c>
      <c r="P26" s="57">
        <v>11</v>
      </c>
      <c r="Q26" s="57">
        <v>10</v>
      </c>
      <c r="R26" s="260">
        <v>12</v>
      </c>
    </row>
    <row r="27" spans="1:18" s="26" customFormat="1" ht="16.5" customHeight="1">
      <c r="A27" s="262" t="s">
        <v>201</v>
      </c>
      <c r="B27" s="262"/>
      <c r="C27" s="263"/>
      <c r="D27" s="263"/>
      <c r="E27" s="263"/>
      <c r="F27" s="263"/>
      <c r="G27" s="263">
        <v>1</v>
      </c>
      <c r="H27" s="263">
        <v>2</v>
      </c>
      <c r="I27" s="263">
        <v>3</v>
      </c>
      <c r="J27" s="263">
        <v>3</v>
      </c>
      <c r="K27" s="263">
        <v>3</v>
      </c>
      <c r="L27" s="263">
        <v>5</v>
      </c>
      <c r="M27" s="263">
        <v>7</v>
      </c>
      <c r="N27" s="263">
        <v>10</v>
      </c>
      <c r="O27" s="263">
        <v>10</v>
      </c>
      <c r="P27" s="263">
        <v>6</v>
      </c>
      <c r="Q27" s="263">
        <v>1</v>
      </c>
      <c r="R27" s="269">
        <v>4</v>
      </c>
    </row>
    <row r="28" spans="1:18" s="26" customFormat="1" ht="16.5" customHeight="1">
      <c r="A28" s="233" t="s">
        <v>202</v>
      </c>
      <c r="B28" s="233"/>
      <c r="C28" s="57"/>
      <c r="D28" s="57"/>
      <c r="E28" s="57"/>
      <c r="F28" s="57"/>
      <c r="G28" s="57">
        <v>1</v>
      </c>
      <c r="H28" s="57">
        <v>2</v>
      </c>
      <c r="I28" s="57">
        <v>3</v>
      </c>
      <c r="J28" s="57">
        <v>2</v>
      </c>
      <c r="K28" s="57">
        <v>4</v>
      </c>
      <c r="L28" s="57">
        <v>5</v>
      </c>
      <c r="M28" s="57">
        <v>5</v>
      </c>
      <c r="N28" s="57">
        <v>6</v>
      </c>
      <c r="O28" s="57">
        <v>6</v>
      </c>
      <c r="P28" s="57">
        <v>10</v>
      </c>
      <c r="Q28" s="57">
        <v>8</v>
      </c>
      <c r="R28" s="260">
        <v>11</v>
      </c>
    </row>
    <row r="29" spans="1:18" s="26" customFormat="1" ht="16.5" customHeight="1">
      <c r="A29" s="262" t="s">
        <v>203</v>
      </c>
      <c r="B29" s="262"/>
      <c r="C29" s="263"/>
      <c r="D29" s="263">
        <v>1</v>
      </c>
      <c r="E29" s="263">
        <v>1</v>
      </c>
      <c r="F29" s="263">
        <v>2</v>
      </c>
      <c r="G29" s="263">
        <v>2</v>
      </c>
      <c r="H29" s="263">
        <v>4</v>
      </c>
      <c r="I29" s="263">
        <v>5</v>
      </c>
      <c r="J29" s="263">
        <v>31</v>
      </c>
      <c r="K29" s="263">
        <v>10</v>
      </c>
      <c r="L29" s="263">
        <v>13</v>
      </c>
      <c r="M29" s="263">
        <v>14</v>
      </c>
      <c r="N29" s="263">
        <v>13</v>
      </c>
      <c r="O29" s="263">
        <v>16</v>
      </c>
      <c r="P29" s="263">
        <v>19</v>
      </c>
      <c r="Q29" s="263">
        <v>21</v>
      </c>
      <c r="R29" s="269">
        <v>26</v>
      </c>
    </row>
    <row r="30" spans="1:18" s="26" customFormat="1" ht="16.5" customHeight="1">
      <c r="A30" s="233" t="s">
        <v>114</v>
      </c>
      <c r="B30" s="233"/>
      <c r="C30" s="57">
        <v>1</v>
      </c>
      <c r="D30" s="57">
        <v>1</v>
      </c>
      <c r="E30" s="57">
        <v>4</v>
      </c>
      <c r="F30" s="57">
        <v>3</v>
      </c>
      <c r="G30" s="57">
        <v>3</v>
      </c>
      <c r="H30" s="57">
        <v>4</v>
      </c>
      <c r="I30" s="57">
        <v>4</v>
      </c>
      <c r="J30" s="57">
        <v>6</v>
      </c>
      <c r="K30" s="57">
        <v>4</v>
      </c>
      <c r="L30" s="57">
        <v>9</v>
      </c>
      <c r="M30" s="57">
        <v>4</v>
      </c>
      <c r="N30" s="57">
        <v>10</v>
      </c>
      <c r="O30" s="57">
        <v>12</v>
      </c>
      <c r="P30" s="57">
        <v>14</v>
      </c>
      <c r="Q30" s="57">
        <v>11</v>
      </c>
      <c r="R30" s="260">
        <v>15</v>
      </c>
    </row>
    <row r="31" spans="1:18" s="26" customFormat="1" ht="16.5" customHeight="1">
      <c r="A31" s="262" t="s">
        <v>204</v>
      </c>
      <c r="B31" s="262">
        <v>7</v>
      </c>
      <c r="C31" s="263">
        <v>13</v>
      </c>
      <c r="D31" s="263">
        <v>15</v>
      </c>
      <c r="E31" s="263">
        <v>25</v>
      </c>
      <c r="F31" s="263">
        <v>31</v>
      </c>
      <c r="G31" s="263">
        <v>41</v>
      </c>
      <c r="H31" s="263">
        <v>78</v>
      </c>
      <c r="I31" s="263">
        <v>83</v>
      </c>
      <c r="J31" s="263">
        <v>114</v>
      </c>
      <c r="K31" s="263">
        <v>134</v>
      </c>
      <c r="L31" s="263">
        <v>176</v>
      </c>
      <c r="M31" s="263">
        <v>401</v>
      </c>
      <c r="N31" s="263">
        <v>248</v>
      </c>
      <c r="O31" s="263">
        <v>295</v>
      </c>
      <c r="P31" s="263">
        <v>344</v>
      </c>
      <c r="Q31" s="263">
        <v>353</v>
      </c>
      <c r="R31" s="269">
        <v>406</v>
      </c>
    </row>
    <row r="32" spans="1:18" s="26" customFormat="1" ht="16.5" customHeight="1">
      <c r="A32" s="233" t="s">
        <v>92</v>
      </c>
      <c r="B32" s="233">
        <v>4</v>
      </c>
      <c r="C32" s="57">
        <v>4</v>
      </c>
      <c r="D32" s="57">
        <v>4</v>
      </c>
      <c r="E32" s="57">
        <v>3</v>
      </c>
      <c r="F32" s="57">
        <v>4</v>
      </c>
      <c r="G32" s="57">
        <v>6</v>
      </c>
      <c r="H32" s="57">
        <v>5</v>
      </c>
      <c r="I32" s="57">
        <v>5</v>
      </c>
      <c r="J32" s="57">
        <v>16</v>
      </c>
      <c r="K32" s="57">
        <v>13</v>
      </c>
      <c r="L32" s="57">
        <v>22</v>
      </c>
      <c r="M32" s="57">
        <v>15</v>
      </c>
      <c r="N32" s="57">
        <v>19</v>
      </c>
      <c r="O32" s="57">
        <v>14</v>
      </c>
      <c r="P32" s="57">
        <v>12</v>
      </c>
      <c r="Q32" s="57">
        <v>23</v>
      </c>
      <c r="R32" s="260">
        <v>20</v>
      </c>
    </row>
    <row r="33" spans="1:18" ht="16.5" customHeight="1">
      <c r="A33" s="262" t="s">
        <v>205</v>
      </c>
      <c r="B33" s="262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9">
        <v>0</v>
      </c>
    </row>
    <row r="34" spans="1:18" s="26" customFormat="1" ht="16.5" customHeight="1">
      <c r="A34" s="233" t="s">
        <v>206</v>
      </c>
      <c r="B34" s="233">
        <v>1</v>
      </c>
      <c r="C34" s="57">
        <v>2</v>
      </c>
      <c r="D34" s="57">
        <v>2</v>
      </c>
      <c r="E34" s="57">
        <v>1</v>
      </c>
      <c r="F34" s="57">
        <v>1</v>
      </c>
      <c r="G34" s="57">
        <v>1</v>
      </c>
      <c r="H34" s="57">
        <v>1</v>
      </c>
      <c r="I34" s="57"/>
      <c r="J34" s="57">
        <v>1</v>
      </c>
      <c r="K34" s="57">
        <v>1</v>
      </c>
      <c r="L34" s="57"/>
      <c r="M34" s="57"/>
      <c r="N34" s="57"/>
      <c r="O34" s="57"/>
      <c r="P34" s="57">
        <v>0</v>
      </c>
      <c r="Q34" s="57"/>
      <c r="R34" s="260">
        <v>1</v>
      </c>
    </row>
    <row r="35" spans="1:18" s="26" customFormat="1" ht="16.5" customHeight="1">
      <c r="A35" s="262" t="s">
        <v>207</v>
      </c>
      <c r="B35" s="262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9">
        <v>0</v>
      </c>
    </row>
    <row r="36" spans="1:18" s="26" customFormat="1" ht="16.5" customHeight="1">
      <c r="A36" s="233" t="s">
        <v>208</v>
      </c>
      <c r="B36" s="233"/>
      <c r="C36" s="57"/>
      <c r="D36" s="57"/>
      <c r="E36" s="57"/>
      <c r="F36" s="57"/>
      <c r="G36" s="57"/>
      <c r="H36" s="57"/>
      <c r="I36" s="57">
        <v>1</v>
      </c>
      <c r="J36" s="57">
        <v>3</v>
      </c>
      <c r="K36" s="57">
        <v>3</v>
      </c>
      <c r="L36" s="57">
        <v>8</v>
      </c>
      <c r="M36" s="57">
        <v>6</v>
      </c>
      <c r="N36" s="57">
        <v>14</v>
      </c>
      <c r="O36" s="57">
        <v>17</v>
      </c>
      <c r="P36" s="57">
        <v>26</v>
      </c>
      <c r="Q36" s="57">
        <v>24</v>
      </c>
      <c r="R36" s="260">
        <v>19</v>
      </c>
    </row>
    <row r="37" spans="1:18" s="26" customFormat="1" ht="16.5" customHeight="1">
      <c r="A37" s="262" t="s">
        <v>30</v>
      </c>
      <c r="B37" s="262">
        <v>1</v>
      </c>
      <c r="C37" s="263">
        <v>1</v>
      </c>
      <c r="D37" s="263">
        <v>1</v>
      </c>
      <c r="E37" s="263">
        <v>7</v>
      </c>
      <c r="F37" s="263">
        <v>9</v>
      </c>
      <c r="G37" s="263">
        <v>7</v>
      </c>
      <c r="H37" s="263">
        <v>7</v>
      </c>
      <c r="I37" s="263">
        <v>4</v>
      </c>
      <c r="J37" s="263">
        <v>11</v>
      </c>
      <c r="K37" s="263">
        <v>11</v>
      </c>
      <c r="L37" s="263">
        <v>11</v>
      </c>
      <c r="M37" s="263">
        <v>6</v>
      </c>
      <c r="N37" s="263">
        <v>17</v>
      </c>
      <c r="O37" s="263">
        <v>18</v>
      </c>
      <c r="P37" s="263">
        <v>12</v>
      </c>
      <c r="Q37" s="263">
        <v>19</v>
      </c>
      <c r="R37" s="269">
        <v>23</v>
      </c>
    </row>
    <row r="38" spans="1:18" s="26" customFormat="1" ht="16.5" customHeight="1">
      <c r="A38" s="233" t="s">
        <v>209</v>
      </c>
      <c r="B38" s="233">
        <v>10</v>
      </c>
      <c r="C38" s="57">
        <v>22</v>
      </c>
      <c r="D38" s="57">
        <v>29</v>
      </c>
      <c r="E38" s="57">
        <v>32</v>
      </c>
      <c r="F38" s="57">
        <v>32</v>
      </c>
      <c r="G38" s="57">
        <v>42</v>
      </c>
      <c r="H38" s="57">
        <v>52</v>
      </c>
      <c r="I38" s="57">
        <v>45</v>
      </c>
      <c r="J38" s="57">
        <v>58</v>
      </c>
      <c r="K38" s="57">
        <v>82</v>
      </c>
      <c r="L38" s="57">
        <v>71</v>
      </c>
      <c r="M38" s="57">
        <v>108</v>
      </c>
      <c r="N38" s="57">
        <v>113</v>
      </c>
      <c r="O38" s="57">
        <v>117</v>
      </c>
      <c r="P38" s="57">
        <v>132</v>
      </c>
      <c r="Q38" s="57">
        <v>147</v>
      </c>
      <c r="R38" s="260">
        <v>226</v>
      </c>
    </row>
    <row r="39" spans="1:18" s="26" customFormat="1" ht="16.5" thickBot="1">
      <c r="A39" s="270" t="s">
        <v>210</v>
      </c>
      <c r="B39" s="270">
        <v>7</v>
      </c>
      <c r="C39" s="271">
        <v>7</v>
      </c>
      <c r="D39" s="271">
        <v>9</v>
      </c>
      <c r="E39" s="271">
        <v>17</v>
      </c>
      <c r="F39" s="271">
        <v>20</v>
      </c>
      <c r="G39" s="271">
        <v>17</v>
      </c>
      <c r="H39" s="271">
        <v>65</v>
      </c>
      <c r="I39" s="271">
        <v>51</v>
      </c>
      <c r="J39" s="271">
        <v>49</v>
      </c>
      <c r="K39" s="271">
        <v>72</v>
      </c>
      <c r="L39" s="271">
        <v>65</v>
      </c>
      <c r="M39" s="271">
        <v>66</v>
      </c>
      <c r="N39" s="271">
        <v>49</v>
      </c>
      <c r="O39" s="271">
        <v>93</v>
      </c>
      <c r="P39" s="271">
        <v>85</v>
      </c>
      <c r="Q39" s="271">
        <v>76</v>
      </c>
      <c r="R39" s="272">
        <v>83</v>
      </c>
    </row>
    <row r="40" spans="1:15" ht="15.7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</row>
    <row r="41" spans="1:18" ht="48" customHeight="1" thickBot="1">
      <c r="A41" s="509" t="s">
        <v>31</v>
      </c>
      <c r="B41" s="510"/>
      <c r="C41" s="510"/>
      <c r="D41" s="510"/>
      <c r="E41" s="510"/>
      <c r="F41" s="510"/>
      <c r="G41" s="510"/>
      <c r="H41" s="510"/>
      <c r="I41" s="510"/>
      <c r="J41" s="510"/>
      <c r="K41" s="510"/>
      <c r="L41" s="510"/>
      <c r="M41" s="510"/>
      <c r="N41" s="510"/>
      <c r="O41" s="510"/>
      <c r="P41" s="510"/>
      <c r="Q41" s="510"/>
      <c r="R41" s="510"/>
    </row>
    <row r="42" spans="1:18" ht="24" customHeight="1" thickTop="1">
      <c r="A42" s="276" t="s">
        <v>1</v>
      </c>
      <c r="B42" s="276">
        <v>1999</v>
      </c>
      <c r="C42" s="276">
        <v>2000</v>
      </c>
      <c r="D42" s="276">
        <v>2001</v>
      </c>
      <c r="E42" s="276">
        <v>2002</v>
      </c>
      <c r="F42" s="276">
        <v>2003</v>
      </c>
      <c r="G42" s="276">
        <v>2004</v>
      </c>
      <c r="H42" s="276">
        <v>2005</v>
      </c>
      <c r="I42" s="276">
        <v>2006</v>
      </c>
      <c r="J42" s="276">
        <v>2007</v>
      </c>
      <c r="K42" s="276">
        <v>2008</v>
      </c>
      <c r="L42" s="276">
        <v>2009</v>
      </c>
      <c r="M42" s="276">
        <v>2010</v>
      </c>
      <c r="N42" s="276">
        <v>2011</v>
      </c>
      <c r="O42" s="276">
        <v>2012</v>
      </c>
      <c r="P42" s="276">
        <v>2013</v>
      </c>
      <c r="Q42" s="276">
        <v>2014</v>
      </c>
      <c r="R42" s="278">
        <v>2015</v>
      </c>
    </row>
    <row r="43" spans="1:18" ht="24" customHeight="1" thickBot="1">
      <c r="A43" s="277" t="s">
        <v>14</v>
      </c>
      <c r="B43" s="273">
        <f>SUM(B44:B46)</f>
        <v>975</v>
      </c>
      <c r="C43" s="273">
        <f aca="true" t="shared" si="1" ref="C43:M43">SUM(C44:C46)</f>
        <v>1676</v>
      </c>
      <c r="D43" s="273">
        <f t="shared" si="1"/>
        <v>2700</v>
      </c>
      <c r="E43" s="273">
        <f t="shared" si="1"/>
        <v>4053</v>
      </c>
      <c r="F43" s="273">
        <f t="shared" si="1"/>
        <v>5233</v>
      </c>
      <c r="G43" s="273">
        <f t="shared" si="1"/>
        <v>6743</v>
      </c>
      <c r="H43" s="273">
        <f t="shared" si="1"/>
        <v>7119</v>
      </c>
      <c r="I43" s="273">
        <f t="shared" si="1"/>
        <v>7673</v>
      </c>
      <c r="J43" s="273">
        <f t="shared" si="1"/>
        <v>7267</v>
      </c>
      <c r="K43" s="273">
        <f t="shared" si="1"/>
        <v>7194</v>
      </c>
      <c r="L43" s="273">
        <f t="shared" si="1"/>
        <v>7316</v>
      </c>
      <c r="M43" s="273">
        <f t="shared" si="1"/>
        <v>6302</v>
      </c>
      <c r="N43" s="273">
        <f>SUM(N44:N46)</f>
        <v>7450</v>
      </c>
      <c r="O43" s="273">
        <f>SUM(O44:O46)</f>
        <v>8573</v>
      </c>
      <c r="P43" s="273">
        <f>SUM(P44:P46)</f>
        <v>8917</v>
      </c>
      <c r="Q43" s="273">
        <f>SUM(Q44:Q46)</f>
        <v>8185</v>
      </c>
      <c r="R43" s="279">
        <f>SUM(R44:R46)</f>
        <v>8712</v>
      </c>
    </row>
    <row r="44" spans="1:18" s="26" customFormat="1" ht="15.75">
      <c r="A44" s="258" t="s">
        <v>32</v>
      </c>
      <c r="B44" s="258">
        <v>276</v>
      </c>
      <c r="C44" s="81">
        <v>475</v>
      </c>
      <c r="D44" s="81">
        <v>801</v>
      </c>
      <c r="E44" s="81">
        <v>1064</v>
      </c>
      <c r="F44" s="81">
        <v>1274</v>
      </c>
      <c r="G44" s="81">
        <v>1492</v>
      </c>
      <c r="H44" s="81">
        <v>1636</v>
      </c>
      <c r="I44" s="81">
        <v>1679</v>
      </c>
      <c r="J44" s="81">
        <v>1066</v>
      </c>
      <c r="K44" s="81">
        <v>1388</v>
      </c>
      <c r="L44" s="81">
        <v>1221</v>
      </c>
      <c r="M44" s="81">
        <v>1087</v>
      </c>
      <c r="N44" s="81">
        <v>1635</v>
      </c>
      <c r="O44" s="81">
        <v>1778</v>
      </c>
      <c r="P44" s="81">
        <v>1775</v>
      </c>
      <c r="Q44" s="81">
        <f>2101-911</f>
        <v>1190</v>
      </c>
      <c r="R44" s="259">
        <v>1260</v>
      </c>
    </row>
    <row r="45" spans="1:18" ht="15.75">
      <c r="A45" s="274" t="s">
        <v>33</v>
      </c>
      <c r="B45" s="274">
        <v>63</v>
      </c>
      <c r="C45" s="275">
        <v>159</v>
      </c>
      <c r="D45" s="275">
        <v>254</v>
      </c>
      <c r="E45" s="275">
        <v>369</v>
      </c>
      <c r="F45" s="275">
        <v>406</v>
      </c>
      <c r="G45" s="275">
        <v>492</v>
      </c>
      <c r="H45" s="275">
        <v>422</v>
      </c>
      <c r="I45" s="275">
        <v>409</v>
      </c>
      <c r="J45" s="275">
        <v>739</v>
      </c>
      <c r="K45" s="275">
        <v>832</v>
      </c>
      <c r="L45" s="275">
        <v>870</v>
      </c>
      <c r="M45" s="275">
        <v>808</v>
      </c>
      <c r="N45" s="275">
        <v>858</v>
      </c>
      <c r="O45" s="275">
        <v>1096</v>
      </c>
      <c r="P45" s="275">
        <v>1071</v>
      </c>
      <c r="Q45" s="275">
        <f>1452-74</f>
        <v>1378</v>
      </c>
      <c r="R45" s="280">
        <v>1385</v>
      </c>
    </row>
    <row r="46" spans="1:18" s="26" customFormat="1" ht="16.5" thickBot="1">
      <c r="A46" s="248" t="s">
        <v>211</v>
      </c>
      <c r="B46" s="248">
        <v>636</v>
      </c>
      <c r="C46" s="249">
        <v>1042</v>
      </c>
      <c r="D46" s="249">
        <v>1645</v>
      </c>
      <c r="E46" s="249">
        <v>2620</v>
      </c>
      <c r="F46" s="249">
        <v>3553</v>
      </c>
      <c r="G46" s="249">
        <v>4759</v>
      </c>
      <c r="H46" s="249">
        <v>5061</v>
      </c>
      <c r="I46" s="249">
        <v>5585</v>
      </c>
      <c r="J46" s="249">
        <v>5462</v>
      </c>
      <c r="K46" s="249">
        <v>4974</v>
      </c>
      <c r="L46" s="249">
        <v>5225</v>
      </c>
      <c r="M46" s="249">
        <v>4407</v>
      </c>
      <c r="N46" s="249">
        <v>4957</v>
      </c>
      <c r="O46" s="249">
        <v>5699</v>
      </c>
      <c r="P46" s="249">
        <v>6071</v>
      </c>
      <c r="Q46" s="249">
        <f>6586-969</f>
        <v>5617</v>
      </c>
      <c r="R46" s="261">
        <v>6067</v>
      </c>
    </row>
    <row r="47" spans="17:18" ht="15.75">
      <c r="Q47" s="232"/>
      <c r="R47" s="232"/>
    </row>
  </sheetData>
  <sheetProtection/>
  <mergeCells count="2">
    <mergeCell ref="A1:R1"/>
    <mergeCell ref="A41:R41"/>
  </mergeCells>
  <printOptions/>
  <pageMargins left="0.7500000000000001" right="0.7500000000000001" top="1" bottom="1" header="0.5" footer="0.5"/>
  <pageSetup fitToHeight="2" horizontalDpi="600" verticalDpi="600" orientation="landscape" paperSize="9" scale="65" r:id="rId2"/>
  <rowBreaks count="1" manualBreakCount="1"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9">
    <tabColor rgb="FFFF0000"/>
  </sheetPr>
  <dimension ref="A1:IP55"/>
  <sheetViews>
    <sheetView zoomScale="80" zoomScaleNormal="80" zoomScalePageLayoutView="0" workbookViewId="0" topLeftCell="A1">
      <pane xSplit="1" topLeftCell="H1" activePane="topRight" state="frozen"/>
      <selection pane="topLeft" activeCell="A1" sqref="A1"/>
      <selection pane="topRight" activeCell="O3" sqref="O3"/>
    </sheetView>
  </sheetViews>
  <sheetFormatPr defaultColWidth="12.421875" defaultRowHeight="12.75"/>
  <cols>
    <col min="1" max="1" width="43.7109375" style="24" customWidth="1"/>
    <col min="2" max="14" width="12.421875" style="24" customWidth="1"/>
    <col min="15" max="16384" width="12.421875" style="24" customWidth="1"/>
  </cols>
  <sheetData>
    <row r="1" spans="1:18" ht="48" customHeight="1" thickBot="1">
      <c r="A1" s="511" t="s">
        <v>34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</row>
    <row r="2" spans="1:250" ht="24" customHeight="1" thickTop="1">
      <c r="A2" s="287" t="s">
        <v>1</v>
      </c>
      <c r="B2" s="284">
        <v>1999</v>
      </c>
      <c r="C2" s="284">
        <v>2000</v>
      </c>
      <c r="D2" s="284">
        <v>2001</v>
      </c>
      <c r="E2" s="284">
        <v>2002</v>
      </c>
      <c r="F2" s="284">
        <v>2003</v>
      </c>
      <c r="G2" s="284">
        <v>2004</v>
      </c>
      <c r="H2" s="284">
        <v>2005</v>
      </c>
      <c r="I2" s="284">
        <v>2006</v>
      </c>
      <c r="J2" s="284">
        <v>2007</v>
      </c>
      <c r="K2" s="284">
        <v>2008</v>
      </c>
      <c r="L2" s="285">
        <v>2009</v>
      </c>
      <c r="M2" s="284">
        <v>2010</v>
      </c>
      <c r="N2" s="284">
        <v>2011</v>
      </c>
      <c r="O2" s="284">
        <v>2012</v>
      </c>
      <c r="P2" s="286">
        <v>2013</v>
      </c>
      <c r="Q2" s="284">
        <v>2014</v>
      </c>
      <c r="R2" s="314">
        <v>2015</v>
      </c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</row>
    <row r="3" spans="1:18" ht="24" customHeight="1" thickBot="1">
      <c r="A3" s="288" t="s">
        <v>14</v>
      </c>
      <c r="B3" s="289">
        <f aca="true" t="shared" si="0" ref="B3:M3">SUM(B4:B53)</f>
        <v>7253</v>
      </c>
      <c r="C3" s="289">
        <f t="shared" si="0"/>
        <v>10971</v>
      </c>
      <c r="D3" s="289">
        <f t="shared" si="0"/>
        <v>17941</v>
      </c>
      <c r="E3" s="289">
        <f t="shared" si="0"/>
        <v>23305</v>
      </c>
      <c r="F3" s="289">
        <f t="shared" si="0"/>
        <v>30906</v>
      </c>
      <c r="G3" s="289">
        <f t="shared" si="0"/>
        <v>39759</v>
      </c>
      <c r="H3" s="289">
        <f t="shared" si="0"/>
        <v>47760</v>
      </c>
      <c r="I3" s="289">
        <f t="shared" si="0"/>
        <v>55919</v>
      </c>
      <c r="J3" s="289">
        <f t="shared" si="0"/>
        <v>65097</v>
      </c>
      <c r="K3" s="289">
        <f t="shared" si="0"/>
        <v>78118</v>
      </c>
      <c r="L3" s="289">
        <f t="shared" si="0"/>
        <v>89237</v>
      </c>
      <c r="M3" s="289">
        <f t="shared" si="0"/>
        <v>103737</v>
      </c>
      <c r="N3" s="289">
        <f>SUM(N4:N53)</f>
        <v>101099</v>
      </c>
      <c r="O3" s="290">
        <f>SUM(O4:O53)</f>
        <v>111807</v>
      </c>
      <c r="P3" s="312">
        <f>SUM(P4:P53)</f>
        <v>115764</v>
      </c>
      <c r="Q3" s="313">
        <f>SUM(Q4:Q53)</f>
        <v>119072</v>
      </c>
      <c r="R3" s="315">
        <f>SUM(R4:R53)</f>
        <v>119754</v>
      </c>
    </row>
    <row r="4" spans="1:19" s="26" customFormat="1" ht="16.5" customHeight="1">
      <c r="A4" s="247" t="s">
        <v>109</v>
      </c>
      <c r="B4" s="82"/>
      <c r="C4" s="83"/>
      <c r="D4" s="83"/>
      <c r="E4" s="83"/>
      <c r="F4" s="83"/>
      <c r="G4" s="83">
        <v>1</v>
      </c>
      <c r="H4" s="83"/>
      <c r="I4" s="83"/>
      <c r="J4" s="83"/>
      <c r="K4" s="83"/>
      <c r="L4" s="78">
        <v>1</v>
      </c>
      <c r="M4" s="77"/>
      <c r="N4" s="77">
        <v>11</v>
      </c>
      <c r="O4" s="318">
        <v>18</v>
      </c>
      <c r="P4" s="57">
        <v>34</v>
      </c>
      <c r="Q4" s="57">
        <v>37</v>
      </c>
      <c r="R4" s="260">
        <v>106</v>
      </c>
      <c r="S4" s="294"/>
    </row>
    <row r="5" spans="1:19" ht="16.5" customHeight="1">
      <c r="A5" s="281" t="s">
        <v>212</v>
      </c>
      <c r="B5" s="295"/>
      <c r="C5" s="296">
        <v>2</v>
      </c>
      <c r="D5" s="296">
        <v>2</v>
      </c>
      <c r="E5" s="296">
        <v>2</v>
      </c>
      <c r="F5" s="296"/>
      <c r="G5" s="296"/>
      <c r="H5" s="296">
        <v>1</v>
      </c>
      <c r="I5" s="296">
        <v>1</v>
      </c>
      <c r="J5" s="296">
        <v>7</v>
      </c>
      <c r="K5" s="296">
        <v>12</v>
      </c>
      <c r="L5" s="297">
        <v>13</v>
      </c>
      <c r="M5" s="296">
        <v>12</v>
      </c>
      <c r="N5" s="296">
        <v>13</v>
      </c>
      <c r="O5" s="298">
        <v>19</v>
      </c>
      <c r="P5" s="297">
        <v>16</v>
      </c>
      <c r="Q5" s="297">
        <v>20</v>
      </c>
      <c r="R5" s="316">
        <v>17</v>
      </c>
      <c r="S5" s="294"/>
    </row>
    <row r="6" spans="1:19" s="26" customFormat="1" ht="16.5" customHeight="1">
      <c r="A6" s="58" t="s">
        <v>213</v>
      </c>
      <c r="B6" s="82"/>
      <c r="C6" s="83"/>
      <c r="D6" s="83"/>
      <c r="E6" s="83"/>
      <c r="F6" s="83"/>
      <c r="G6" s="83"/>
      <c r="H6" s="83"/>
      <c r="I6" s="83">
        <v>5</v>
      </c>
      <c r="J6" s="83">
        <v>7</v>
      </c>
      <c r="K6" s="83">
        <v>2</v>
      </c>
      <c r="L6" s="84">
        <v>8</v>
      </c>
      <c r="M6" s="83">
        <v>8</v>
      </c>
      <c r="N6" s="83">
        <v>4</v>
      </c>
      <c r="O6" s="140">
        <v>4</v>
      </c>
      <c r="P6" s="57">
        <v>4</v>
      </c>
      <c r="Q6" s="57">
        <v>3</v>
      </c>
      <c r="R6" s="260">
        <v>3</v>
      </c>
      <c r="S6" s="294"/>
    </row>
    <row r="7" spans="1:19" ht="16.5" customHeight="1">
      <c r="A7" s="281" t="s">
        <v>214</v>
      </c>
      <c r="B7" s="295">
        <v>156</v>
      </c>
      <c r="C7" s="296">
        <v>203</v>
      </c>
      <c r="D7" s="296">
        <v>223</v>
      </c>
      <c r="E7" s="296">
        <v>429</v>
      </c>
      <c r="F7" s="296">
        <v>500</v>
      </c>
      <c r="G7" s="296">
        <v>549</v>
      </c>
      <c r="H7" s="296">
        <v>481</v>
      </c>
      <c r="I7" s="296">
        <v>553</v>
      </c>
      <c r="J7" s="296">
        <v>697</v>
      </c>
      <c r="K7" s="296">
        <v>837</v>
      </c>
      <c r="L7" s="297">
        <v>919</v>
      </c>
      <c r="M7" s="296">
        <v>1182</v>
      </c>
      <c r="N7" s="296">
        <v>963</v>
      </c>
      <c r="O7" s="298">
        <v>977</v>
      </c>
      <c r="P7" s="297">
        <v>1069</v>
      </c>
      <c r="Q7" s="297">
        <v>1172</v>
      </c>
      <c r="R7" s="316">
        <v>1210</v>
      </c>
      <c r="S7" s="294"/>
    </row>
    <row r="8" spans="1:19" s="26" customFormat="1" ht="16.5" customHeight="1">
      <c r="A8" s="58" t="s">
        <v>215</v>
      </c>
      <c r="B8" s="82"/>
      <c r="C8" s="83"/>
      <c r="D8" s="83"/>
      <c r="E8" s="83">
        <v>3</v>
      </c>
      <c r="F8" s="83">
        <v>5</v>
      </c>
      <c r="G8" s="83">
        <v>32</v>
      </c>
      <c r="H8" s="83">
        <v>32</v>
      </c>
      <c r="I8" s="83">
        <v>18</v>
      </c>
      <c r="J8" s="83">
        <v>15</v>
      </c>
      <c r="K8" s="83">
        <v>21</v>
      </c>
      <c r="L8" s="84">
        <v>22</v>
      </c>
      <c r="M8" s="83">
        <v>18</v>
      </c>
      <c r="N8" s="83">
        <v>20</v>
      </c>
      <c r="O8" s="140">
        <v>55</v>
      </c>
      <c r="P8" s="57">
        <v>65</v>
      </c>
      <c r="Q8" s="57">
        <v>63</v>
      </c>
      <c r="R8" s="260">
        <v>65</v>
      </c>
      <c r="S8" s="294"/>
    </row>
    <row r="9" spans="1:19" ht="16.5" customHeight="1">
      <c r="A9" s="281" t="s">
        <v>216</v>
      </c>
      <c r="B9" s="295"/>
      <c r="C9" s="296"/>
      <c r="D9" s="296">
        <v>2</v>
      </c>
      <c r="E9" s="296">
        <v>1</v>
      </c>
      <c r="F9" s="296">
        <v>4</v>
      </c>
      <c r="G9" s="296">
        <v>42</v>
      </c>
      <c r="H9" s="296">
        <v>87</v>
      </c>
      <c r="I9" s="296">
        <v>122</v>
      </c>
      <c r="J9" s="296">
        <v>155</v>
      </c>
      <c r="K9" s="296">
        <v>181</v>
      </c>
      <c r="L9" s="297">
        <v>219</v>
      </c>
      <c r="M9" s="296">
        <v>27</v>
      </c>
      <c r="N9" s="296">
        <v>59</v>
      </c>
      <c r="O9" s="298">
        <v>29</v>
      </c>
      <c r="P9" s="297">
        <v>69</v>
      </c>
      <c r="Q9" s="297">
        <v>343</v>
      </c>
      <c r="R9" s="316">
        <v>430</v>
      </c>
      <c r="S9" s="294"/>
    </row>
    <row r="10" spans="1:19" s="26" customFormat="1" ht="16.5" customHeight="1">
      <c r="A10" s="58" t="s">
        <v>217</v>
      </c>
      <c r="B10" s="82">
        <v>74</v>
      </c>
      <c r="C10" s="83">
        <v>130</v>
      </c>
      <c r="D10" s="83">
        <v>130</v>
      </c>
      <c r="E10" s="83">
        <v>264</v>
      </c>
      <c r="F10" s="83">
        <v>391</v>
      </c>
      <c r="G10" s="83">
        <v>642</v>
      </c>
      <c r="H10" s="83">
        <v>659</v>
      </c>
      <c r="I10" s="83">
        <v>521</v>
      </c>
      <c r="J10" s="83">
        <v>632</v>
      </c>
      <c r="K10" s="83">
        <v>730</v>
      </c>
      <c r="L10" s="84">
        <v>796</v>
      </c>
      <c r="M10" s="83">
        <v>819</v>
      </c>
      <c r="N10" s="83">
        <v>727</v>
      </c>
      <c r="O10" s="140">
        <v>1026</v>
      </c>
      <c r="P10" s="57">
        <v>1153</v>
      </c>
      <c r="Q10" s="57">
        <v>1213</v>
      </c>
      <c r="R10" s="260">
        <v>1150</v>
      </c>
      <c r="S10" s="294"/>
    </row>
    <row r="11" spans="1:19" ht="16.5" customHeight="1">
      <c r="A11" s="281" t="s">
        <v>218</v>
      </c>
      <c r="B11" s="295"/>
      <c r="C11" s="296"/>
      <c r="D11" s="296"/>
      <c r="E11" s="296">
        <v>1</v>
      </c>
      <c r="F11" s="296">
        <v>3</v>
      </c>
      <c r="G11" s="296">
        <v>10</v>
      </c>
      <c r="H11" s="296">
        <v>34</v>
      </c>
      <c r="I11" s="296">
        <v>17</v>
      </c>
      <c r="J11" s="296">
        <v>44</v>
      </c>
      <c r="K11" s="296">
        <v>60</v>
      </c>
      <c r="L11" s="297">
        <v>87</v>
      </c>
      <c r="M11" s="296">
        <v>100</v>
      </c>
      <c r="N11" s="296">
        <v>148</v>
      </c>
      <c r="O11" s="298">
        <v>174</v>
      </c>
      <c r="P11" s="297">
        <v>141</v>
      </c>
      <c r="Q11" s="297">
        <v>150</v>
      </c>
      <c r="R11" s="316">
        <v>149</v>
      </c>
      <c r="S11" s="294"/>
    </row>
    <row r="12" spans="1:19" s="26" customFormat="1" ht="16.5" customHeight="1">
      <c r="A12" s="58" t="s">
        <v>150</v>
      </c>
      <c r="B12" s="319"/>
      <c r="C12" s="320"/>
      <c r="D12" s="320">
        <v>6</v>
      </c>
      <c r="E12" s="320">
        <v>10</v>
      </c>
      <c r="F12" s="320">
        <v>17</v>
      </c>
      <c r="G12" s="320">
        <v>26</v>
      </c>
      <c r="H12" s="320">
        <v>49</v>
      </c>
      <c r="I12" s="320">
        <v>92</v>
      </c>
      <c r="J12" s="320">
        <v>214</v>
      </c>
      <c r="K12" s="320">
        <v>321</v>
      </c>
      <c r="L12" s="321">
        <v>565</v>
      </c>
      <c r="M12" s="320">
        <v>999</v>
      </c>
      <c r="N12" s="320">
        <v>927</v>
      </c>
      <c r="O12" s="322">
        <v>1375</v>
      </c>
      <c r="P12" s="57">
        <v>1373</v>
      </c>
      <c r="Q12" s="57">
        <v>1761</v>
      </c>
      <c r="R12" s="260">
        <v>1484</v>
      </c>
      <c r="S12" s="294"/>
    </row>
    <row r="13" spans="1:19" ht="16.5" customHeight="1">
      <c r="A13" s="281" t="s">
        <v>219</v>
      </c>
      <c r="B13" s="295">
        <v>8</v>
      </c>
      <c r="C13" s="296">
        <v>8</v>
      </c>
      <c r="D13" s="296">
        <v>19</v>
      </c>
      <c r="E13" s="296">
        <v>35</v>
      </c>
      <c r="F13" s="296">
        <v>53</v>
      </c>
      <c r="G13" s="296">
        <v>84</v>
      </c>
      <c r="H13" s="296">
        <v>130</v>
      </c>
      <c r="I13" s="296">
        <v>181</v>
      </c>
      <c r="J13" s="296">
        <v>258</v>
      </c>
      <c r="K13" s="296">
        <v>343</v>
      </c>
      <c r="L13" s="297">
        <v>469</v>
      </c>
      <c r="M13" s="296">
        <v>451</v>
      </c>
      <c r="N13" s="296">
        <v>488</v>
      </c>
      <c r="O13" s="298">
        <v>745</v>
      </c>
      <c r="P13" s="297">
        <v>828</v>
      </c>
      <c r="Q13" s="297">
        <v>951</v>
      </c>
      <c r="R13" s="316">
        <v>884</v>
      </c>
      <c r="S13" s="294"/>
    </row>
    <row r="14" spans="1:19" s="26" customFormat="1" ht="16.5" customHeight="1">
      <c r="A14" s="58" t="s">
        <v>220</v>
      </c>
      <c r="B14" s="82">
        <v>3</v>
      </c>
      <c r="C14" s="83">
        <v>4</v>
      </c>
      <c r="D14" s="83">
        <v>4</v>
      </c>
      <c r="E14" s="83">
        <v>21</v>
      </c>
      <c r="F14" s="83">
        <v>40</v>
      </c>
      <c r="G14" s="83">
        <v>56</v>
      </c>
      <c r="H14" s="83">
        <v>61</v>
      </c>
      <c r="I14" s="83">
        <v>59</v>
      </c>
      <c r="J14" s="83">
        <v>56</v>
      </c>
      <c r="K14" s="83">
        <v>71</v>
      </c>
      <c r="L14" s="84">
        <v>113</v>
      </c>
      <c r="M14" s="83">
        <v>136</v>
      </c>
      <c r="N14" s="83">
        <v>107</v>
      </c>
      <c r="O14" s="140">
        <v>32</v>
      </c>
      <c r="P14" s="57">
        <v>57</v>
      </c>
      <c r="Q14" s="57">
        <v>55</v>
      </c>
      <c r="R14" s="260">
        <v>247</v>
      </c>
      <c r="S14" s="294"/>
    </row>
    <row r="15" spans="1:19" ht="16.5" customHeight="1">
      <c r="A15" s="281" t="s">
        <v>146</v>
      </c>
      <c r="B15" s="295">
        <v>60</v>
      </c>
      <c r="C15" s="296">
        <v>116</v>
      </c>
      <c r="D15" s="296">
        <v>174</v>
      </c>
      <c r="E15" s="296">
        <v>318</v>
      </c>
      <c r="F15" s="296">
        <v>519</v>
      </c>
      <c r="G15" s="296">
        <v>1288</v>
      </c>
      <c r="H15" s="296">
        <v>2122</v>
      </c>
      <c r="I15" s="296">
        <v>2211</v>
      </c>
      <c r="J15" s="296">
        <v>2731</v>
      </c>
      <c r="K15" s="296">
        <v>3318</v>
      </c>
      <c r="L15" s="297">
        <v>4684</v>
      </c>
      <c r="M15" s="296">
        <v>6629</v>
      </c>
      <c r="N15" s="296">
        <v>4451</v>
      </c>
      <c r="O15" s="298">
        <v>4215</v>
      </c>
      <c r="P15" s="297">
        <v>4792</v>
      </c>
      <c r="Q15" s="297">
        <v>5830</v>
      </c>
      <c r="R15" s="316">
        <v>3832</v>
      </c>
      <c r="S15" s="294"/>
    </row>
    <row r="16" spans="1:19" s="26" customFormat="1" ht="16.5" customHeight="1">
      <c r="A16" s="58" t="s">
        <v>221</v>
      </c>
      <c r="B16" s="82">
        <v>320</v>
      </c>
      <c r="C16" s="83">
        <v>532</v>
      </c>
      <c r="D16" s="83">
        <v>620</v>
      </c>
      <c r="E16" s="83">
        <v>711</v>
      </c>
      <c r="F16" s="83">
        <v>486</v>
      </c>
      <c r="G16" s="83">
        <v>711</v>
      </c>
      <c r="H16" s="83">
        <v>837</v>
      </c>
      <c r="I16" s="83">
        <v>995</v>
      </c>
      <c r="J16" s="83">
        <v>982</v>
      </c>
      <c r="K16" s="83">
        <v>873</v>
      </c>
      <c r="L16" s="84">
        <v>947</v>
      </c>
      <c r="M16" s="83">
        <v>1009</v>
      </c>
      <c r="N16" s="83">
        <v>994</v>
      </c>
      <c r="O16" s="140">
        <v>1756</v>
      </c>
      <c r="P16" s="57">
        <v>812</v>
      </c>
      <c r="Q16" s="57">
        <v>894</v>
      </c>
      <c r="R16" s="260">
        <v>1009</v>
      </c>
      <c r="S16" s="294"/>
    </row>
    <row r="17" spans="1:19" ht="16.5" customHeight="1">
      <c r="A17" s="281" t="s">
        <v>222</v>
      </c>
      <c r="B17" s="295">
        <v>4</v>
      </c>
      <c r="C17" s="296">
        <v>18</v>
      </c>
      <c r="D17" s="296">
        <v>24</v>
      </c>
      <c r="E17" s="296">
        <v>47</v>
      </c>
      <c r="F17" s="296">
        <v>74</v>
      </c>
      <c r="G17" s="296">
        <v>86</v>
      </c>
      <c r="H17" s="296">
        <v>148</v>
      </c>
      <c r="I17" s="296">
        <v>173</v>
      </c>
      <c r="J17" s="296">
        <v>169</v>
      </c>
      <c r="K17" s="296">
        <v>233</v>
      </c>
      <c r="L17" s="297">
        <v>263</v>
      </c>
      <c r="M17" s="296">
        <v>306</v>
      </c>
      <c r="N17" s="296">
        <v>358</v>
      </c>
      <c r="O17" s="298">
        <v>394</v>
      </c>
      <c r="P17" s="297">
        <v>440</v>
      </c>
      <c r="Q17" s="297">
        <v>492</v>
      </c>
      <c r="R17" s="316">
        <v>555</v>
      </c>
      <c r="S17" s="294"/>
    </row>
    <row r="18" spans="1:19" s="26" customFormat="1" ht="16.5" customHeight="1">
      <c r="A18" s="58" t="s">
        <v>223</v>
      </c>
      <c r="B18" s="82">
        <v>470</v>
      </c>
      <c r="C18" s="83">
        <v>508</v>
      </c>
      <c r="D18" s="83">
        <v>687</v>
      </c>
      <c r="E18" s="83">
        <v>750</v>
      </c>
      <c r="F18" s="83">
        <v>1128</v>
      </c>
      <c r="G18" s="83">
        <v>882</v>
      </c>
      <c r="H18" s="83">
        <v>923</v>
      </c>
      <c r="I18" s="83">
        <v>935</v>
      </c>
      <c r="J18" s="83">
        <v>822</v>
      </c>
      <c r="K18" s="83">
        <v>991</v>
      </c>
      <c r="L18" s="84">
        <v>1107</v>
      </c>
      <c r="M18" s="83">
        <v>1122</v>
      </c>
      <c r="N18" s="83">
        <v>1169</v>
      </c>
      <c r="O18" s="140">
        <v>1310</v>
      </c>
      <c r="P18" s="57">
        <v>1422</v>
      </c>
      <c r="Q18" s="57">
        <v>1503</v>
      </c>
      <c r="R18" s="260">
        <v>1466</v>
      </c>
      <c r="S18" s="294"/>
    </row>
    <row r="19" spans="1:19" ht="16.5" customHeight="1">
      <c r="A19" s="281" t="s">
        <v>140</v>
      </c>
      <c r="B19" s="295">
        <v>462</v>
      </c>
      <c r="C19" s="296">
        <v>710</v>
      </c>
      <c r="D19" s="296">
        <v>1092</v>
      </c>
      <c r="E19" s="296">
        <v>1467</v>
      </c>
      <c r="F19" s="296">
        <v>2344</v>
      </c>
      <c r="G19" s="296">
        <v>2955</v>
      </c>
      <c r="H19" s="296">
        <v>3289</v>
      </c>
      <c r="I19" s="296">
        <v>3047</v>
      </c>
      <c r="J19" s="296">
        <v>3476</v>
      </c>
      <c r="K19" s="296">
        <v>3482</v>
      </c>
      <c r="L19" s="297">
        <v>4678</v>
      </c>
      <c r="M19" s="296">
        <v>5251</v>
      </c>
      <c r="N19" s="296">
        <v>7771</v>
      </c>
      <c r="O19" s="298">
        <v>7094</v>
      </c>
      <c r="P19" s="297">
        <v>7940</v>
      </c>
      <c r="Q19" s="297">
        <v>8302</v>
      </c>
      <c r="R19" s="316">
        <v>6847</v>
      </c>
      <c r="S19" s="294"/>
    </row>
    <row r="20" spans="1:19" s="26" customFormat="1" ht="16.5" customHeight="1">
      <c r="A20" s="58" t="s">
        <v>224</v>
      </c>
      <c r="B20" s="82"/>
      <c r="C20" s="83"/>
      <c r="D20" s="83"/>
      <c r="E20" s="83"/>
      <c r="F20" s="83"/>
      <c r="G20" s="83"/>
      <c r="H20" s="83"/>
      <c r="I20" s="83"/>
      <c r="J20" s="83"/>
      <c r="K20" s="83">
        <v>2</v>
      </c>
      <c r="L20" s="84">
        <v>4</v>
      </c>
      <c r="M20" s="83">
        <v>4</v>
      </c>
      <c r="N20" s="83">
        <v>3</v>
      </c>
      <c r="O20" s="140">
        <v>4</v>
      </c>
      <c r="P20" s="57">
        <v>8</v>
      </c>
      <c r="Q20" s="57">
        <v>56</v>
      </c>
      <c r="R20" s="260">
        <v>11</v>
      </c>
      <c r="S20" s="294"/>
    </row>
    <row r="21" spans="1:19" ht="16.5" customHeight="1">
      <c r="A21" s="281" t="s">
        <v>147</v>
      </c>
      <c r="B21" s="295">
        <v>962</v>
      </c>
      <c r="C21" s="296">
        <v>1260</v>
      </c>
      <c r="D21" s="296">
        <v>3380</v>
      </c>
      <c r="E21" s="296">
        <v>3700</v>
      </c>
      <c r="F21" s="296">
        <v>4144</v>
      </c>
      <c r="G21" s="296">
        <v>4320</v>
      </c>
      <c r="H21" s="296">
        <v>4440</v>
      </c>
      <c r="I21" s="296">
        <v>5415</v>
      </c>
      <c r="J21" s="296">
        <v>4877</v>
      </c>
      <c r="K21" s="296">
        <v>5709</v>
      </c>
      <c r="L21" s="297">
        <v>5865</v>
      </c>
      <c r="M21" s="296">
        <v>6001</v>
      </c>
      <c r="N21" s="296">
        <v>6254</v>
      </c>
      <c r="O21" s="298">
        <v>7015</v>
      </c>
      <c r="P21" s="297">
        <v>7983</v>
      </c>
      <c r="Q21" s="297">
        <v>7702</v>
      </c>
      <c r="R21" s="316">
        <v>8224</v>
      </c>
      <c r="S21" s="294"/>
    </row>
    <row r="22" spans="1:19" s="26" customFormat="1" ht="16.5" customHeight="1">
      <c r="A22" s="58" t="s">
        <v>86</v>
      </c>
      <c r="B22" s="82"/>
      <c r="C22" s="83"/>
      <c r="D22" s="83"/>
      <c r="E22" s="83"/>
      <c r="F22" s="83"/>
      <c r="G22" s="83"/>
      <c r="H22" s="83"/>
      <c r="I22" s="83">
        <v>2</v>
      </c>
      <c r="J22" s="83"/>
      <c r="K22" s="83">
        <v>11</v>
      </c>
      <c r="L22" s="84"/>
      <c r="M22" s="83">
        <v>2</v>
      </c>
      <c r="N22" s="83">
        <v>2</v>
      </c>
      <c r="O22" s="140">
        <v>1</v>
      </c>
      <c r="P22" s="57">
        <v>3</v>
      </c>
      <c r="Q22" s="57">
        <v>7</v>
      </c>
      <c r="R22" s="260">
        <v>2</v>
      </c>
      <c r="S22" s="294"/>
    </row>
    <row r="23" spans="1:19" ht="16.5" customHeight="1">
      <c r="A23" s="281" t="s">
        <v>225</v>
      </c>
      <c r="B23" s="295">
        <v>20</v>
      </c>
      <c r="C23" s="296">
        <v>42</v>
      </c>
      <c r="D23" s="296">
        <v>66</v>
      </c>
      <c r="E23" s="296">
        <v>89</v>
      </c>
      <c r="F23" s="296">
        <v>126</v>
      </c>
      <c r="G23" s="296">
        <v>173</v>
      </c>
      <c r="H23" s="296">
        <v>254</v>
      </c>
      <c r="I23" s="296">
        <v>259</v>
      </c>
      <c r="J23" s="296">
        <v>278</v>
      </c>
      <c r="K23" s="296">
        <v>463</v>
      </c>
      <c r="L23" s="297">
        <v>455</v>
      </c>
      <c r="M23" s="296">
        <v>560</v>
      </c>
      <c r="N23" s="296">
        <v>543</v>
      </c>
      <c r="O23" s="298">
        <v>640</v>
      </c>
      <c r="P23" s="297">
        <v>1025</v>
      </c>
      <c r="Q23" s="297">
        <v>909</v>
      </c>
      <c r="R23" s="316">
        <v>1115</v>
      </c>
      <c r="S23" s="294"/>
    </row>
    <row r="24" spans="1:19" s="26" customFormat="1" ht="16.5" customHeight="1">
      <c r="A24" s="58" t="s">
        <v>226</v>
      </c>
      <c r="B24" s="82">
        <v>121</v>
      </c>
      <c r="C24" s="83">
        <v>164</v>
      </c>
      <c r="D24" s="83">
        <v>340</v>
      </c>
      <c r="E24" s="83">
        <v>640</v>
      </c>
      <c r="F24" s="83">
        <v>770</v>
      </c>
      <c r="G24" s="83">
        <v>882</v>
      </c>
      <c r="H24" s="83">
        <v>993</v>
      </c>
      <c r="I24" s="83">
        <v>1140</v>
      </c>
      <c r="J24" s="83">
        <v>1537</v>
      </c>
      <c r="K24" s="83">
        <v>1834</v>
      </c>
      <c r="L24" s="84">
        <v>1659</v>
      </c>
      <c r="M24" s="83">
        <v>1822</v>
      </c>
      <c r="N24" s="83">
        <v>1580</v>
      </c>
      <c r="O24" s="140">
        <v>1706</v>
      </c>
      <c r="P24" s="57">
        <v>1955</v>
      </c>
      <c r="Q24" s="57">
        <v>2230</v>
      </c>
      <c r="R24" s="260">
        <v>1940</v>
      </c>
      <c r="S24" s="294"/>
    </row>
    <row r="25" spans="1:19" ht="16.5" customHeight="1">
      <c r="A25" s="281" t="s">
        <v>227</v>
      </c>
      <c r="B25" s="295">
        <v>2</v>
      </c>
      <c r="C25" s="296">
        <v>2</v>
      </c>
      <c r="D25" s="296">
        <v>2</v>
      </c>
      <c r="E25" s="296">
        <v>3</v>
      </c>
      <c r="F25" s="296">
        <v>3</v>
      </c>
      <c r="G25" s="296">
        <v>5</v>
      </c>
      <c r="H25" s="296">
        <v>6</v>
      </c>
      <c r="I25" s="296">
        <v>9</v>
      </c>
      <c r="J25" s="296">
        <v>4</v>
      </c>
      <c r="K25" s="296">
        <v>12</v>
      </c>
      <c r="L25" s="297">
        <v>11</v>
      </c>
      <c r="M25" s="296">
        <v>5</v>
      </c>
      <c r="N25" s="296">
        <v>10</v>
      </c>
      <c r="O25" s="298">
        <v>29</v>
      </c>
      <c r="P25" s="297">
        <v>38</v>
      </c>
      <c r="Q25" s="297">
        <v>43</v>
      </c>
      <c r="R25" s="316">
        <v>56</v>
      </c>
      <c r="S25" s="294"/>
    </row>
    <row r="26" spans="1:19" s="26" customFormat="1" ht="16.5" customHeight="1">
      <c r="A26" s="58" t="s">
        <v>228</v>
      </c>
      <c r="B26" s="82">
        <v>115</v>
      </c>
      <c r="C26" s="83">
        <v>163</v>
      </c>
      <c r="D26" s="83">
        <v>247</v>
      </c>
      <c r="E26" s="83">
        <v>289</v>
      </c>
      <c r="F26" s="83">
        <v>218</v>
      </c>
      <c r="G26" s="83">
        <v>294</v>
      </c>
      <c r="H26" s="83">
        <v>282</v>
      </c>
      <c r="I26" s="83">
        <v>251</v>
      </c>
      <c r="J26" s="83">
        <v>370</v>
      </c>
      <c r="K26" s="83">
        <v>515</v>
      </c>
      <c r="L26" s="84">
        <v>527</v>
      </c>
      <c r="M26" s="83">
        <v>596</v>
      </c>
      <c r="N26" s="83">
        <v>663</v>
      </c>
      <c r="O26" s="140">
        <v>417</v>
      </c>
      <c r="P26" s="57">
        <v>698</v>
      </c>
      <c r="Q26" s="57">
        <v>665</v>
      </c>
      <c r="R26" s="260">
        <v>757</v>
      </c>
      <c r="S26" s="294"/>
    </row>
    <row r="27" spans="1:19" ht="16.5" customHeight="1">
      <c r="A27" s="281" t="s">
        <v>132</v>
      </c>
      <c r="B27" s="295">
        <v>243</v>
      </c>
      <c r="C27" s="296">
        <v>521</v>
      </c>
      <c r="D27" s="296">
        <v>1295</v>
      </c>
      <c r="E27" s="296">
        <v>2153</v>
      </c>
      <c r="F27" s="296">
        <v>3066</v>
      </c>
      <c r="G27" s="296">
        <v>4785</v>
      </c>
      <c r="H27" s="296">
        <v>7080</v>
      </c>
      <c r="I27" s="296">
        <v>9825</v>
      </c>
      <c r="J27" s="296">
        <v>12057</v>
      </c>
      <c r="K27" s="296">
        <v>12922</v>
      </c>
      <c r="L27" s="297">
        <v>14542</v>
      </c>
      <c r="M27" s="296">
        <v>17675</v>
      </c>
      <c r="N27" s="296">
        <v>17340</v>
      </c>
      <c r="O27" s="298">
        <v>19512</v>
      </c>
      <c r="P27" s="297">
        <v>21300</v>
      </c>
      <c r="Q27" s="297">
        <v>22616</v>
      </c>
      <c r="R27" s="316">
        <v>22350</v>
      </c>
      <c r="S27" s="294"/>
    </row>
    <row r="28" spans="1:19" s="26" customFormat="1" ht="16.5" customHeight="1">
      <c r="A28" s="58" t="s">
        <v>229</v>
      </c>
      <c r="B28" s="233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260">
        <v>0</v>
      </c>
      <c r="S28" s="294"/>
    </row>
    <row r="29" spans="1:19" ht="16.5" customHeight="1">
      <c r="A29" s="282" t="s">
        <v>230</v>
      </c>
      <c r="B29" s="317"/>
      <c r="C29" s="306">
        <v>4</v>
      </c>
      <c r="D29" s="306">
        <v>4</v>
      </c>
      <c r="E29" s="306">
        <v>20</v>
      </c>
      <c r="F29" s="306">
        <v>3</v>
      </c>
      <c r="G29" s="306">
        <v>78</v>
      </c>
      <c r="H29" s="306">
        <v>90</v>
      </c>
      <c r="I29" s="306">
        <v>101</v>
      </c>
      <c r="J29" s="306">
        <v>40</v>
      </c>
      <c r="K29" s="306">
        <v>79</v>
      </c>
      <c r="L29" s="306">
        <v>142</v>
      </c>
      <c r="M29" s="306">
        <v>239</v>
      </c>
      <c r="N29" s="306">
        <v>250</v>
      </c>
      <c r="O29" s="306">
        <v>237</v>
      </c>
      <c r="P29" s="306">
        <v>296</v>
      </c>
      <c r="Q29" s="306">
        <v>334</v>
      </c>
      <c r="R29" s="316">
        <v>388</v>
      </c>
      <c r="S29" s="294"/>
    </row>
    <row r="30" spans="1:19" s="26" customFormat="1" ht="16.5" customHeight="1">
      <c r="A30" s="58" t="s">
        <v>231</v>
      </c>
      <c r="B30" s="79">
        <v>19</v>
      </c>
      <c r="C30" s="80">
        <v>19</v>
      </c>
      <c r="D30" s="80">
        <v>20</v>
      </c>
      <c r="E30" s="80">
        <v>20</v>
      </c>
      <c r="F30" s="80">
        <v>22</v>
      </c>
      <c r="G30" s="80">
        <v>22</v>
      </c>
      <c r="H30" s="80">
        <v>19</v>
      </c>
      <c r="I30" s="80">
        <v>17</v>
      </c>
      <c r="J30" s="80">
        <v>31</v>
      </c>
      <c r="K30" s="80">
        <v>24</v>
      </c>
      <c r="L30" s="57">
        <v>19</v>
      </c>
      <c r="M30" s="80">
        <v>19</v>
      </c>
      <c r="N30" s="80">
        <v>21</v>
      </c>
      <c r="O30" s="323">
        <v>21</v>
      </c>
      <c r="P30" s="57">
        <v>23</v>
      </c>
      <c r="Q30" s="57">
        <v>24</v>
      </c>
      <c r="R30" s="260">
        <v>25</v>
      </c>
      <c r="S30" s="294"/>
    </row>
    <row r="31" spans="1:19" ht="16.5" customHeight="1">
      <c r="A31" s="282" t="s">
        <v>232</v>
      </c>
      <c r="B31" s="304">
        <v>1</v>
      </c>
      <c r="C31" s="305">
        <v>10</v>
      </c>
      <c r="D31" s="305">
        <v>21</v>
      </c>
      <c r="E31" s="305">
        <v>33</v>
      </c>
      <c r="F31" s="305">
        <v>72</v>
      </c>
      <c r="G31" s="305">
        <v>155</v>
      </c>
      <c r="H31" s="305">
        <v>208</v>
      </c>
      <c r="I31" s="305">
        <v>252</v>
      </c>
      <c r="J31" s="305">
        <v>312</v>
      </c>
      <c r="K31" s="305">
        <v>402</v>
      </c>
      <c r="L31" s="306">
        <v>521</v>
      </c>
      <c r="M31" s="305">
        <v>686</v>
      </c>
      <c r="N31" s="305">
        <v>703</v>
      </c>
      <c r="O31" s="307">
        <v>680</v>
      </c>
      <c r="P31" s="306">
        <v>649</v>
      </c>
      <c r="Q31" s="306">
        <v>706</v>
      </c>
      <c r="R31" s="316">
        <v>721</v>
      </c>
      <c r="S31" s="294"/>
    </row>
    <row r="32" spans="1:19" s="26" customFormat="1" ht="16.5" customHeight="1">
      <c r="A32" s="58" t="s">
        <v>233</v>
      </c>
      <c r="B32" s="82">
        <v>6</v>
      </c>
      <c r="C32" s="83">
        <v>9</v>
      </c>
      <c r="D32" s="83">
        <v>9</v>
      </c>
      <c r="E32" s="83">
        <v>17</v>
      </c>
      <c r="F32" s="83">
        <v>32</v>
      </c>
      <c r="G32" s="83">
        <v>39</v>
      </c>
      <c r="H32" s="83">
        <v>34</v>
      </c>
      <c r="I32" s="83">
        <v>18</v>
      </c>
      <c r="J32" s="83">
        <v>40</v>
      </c>
      <c r="K32" s="83">
        <v>50</v>
      </c>
      <c r="L32" s="84">
        <v>56</v>
      </c>
      <c r="M32" s="83">
        <v>19</v>
      </c>
      <c r="N32" s="83">
        <v>28</v>
      </c>
      <c r="O32" s="140">
        <v>49</v>
      </c>
      <c r="P32" s="57">
        <v>89</v>
      </c>
      <c r="Q32" s="57">
        <v>70</v>
      </c>
      <c r="R32" s="260">
        <v>107</v>
      </c>
      <c r="S32" s="294"/>
    </row>
    <row r="33" spans="1:19" ht="16.5" customHeight="1">
      <c r="A33" s="281" t="s">
        <v>113</v>
      </c>
      <c r="B33" s="304"/>
      <c r="C33" s="305">
        <v>2</v>
      </c>
      <c r="D33" s="305">
        <v>2</v>
      </c>
      <c r="E33" s="305">
        <v>3</v>
      </c>
      <c r="F33" s="305">
        <v>4</v>
      </c>
      <c r="G33" s="305">
        <v>4</v>
      </c>
      <c r="H33" s="305">
        <v>5</v>
      </c>
      <c r="I33" s="305">
        <v>5</v>
      </c>
      <c r="J33" s="305">
        <v>6</v>
      </c>
      <c r="K33" s="305">
        <v>8</v>
      </c>
      <c r="L33" s="306">
        <v>10</v>
      </c>
      <c r="M33" s="305">
        <v>16</v>
      </c>
      <c r="N33" s="305">
        <v>18</v>
      </c>
      <c r="O33" s="307">
        <v>23</v>
      </c>
      <c r="P33" s="306">
        <v>35</v>
      </c>
      <c r="Q33" s="306">
        <v>30</v>
      </c>
      <c r="R33" s="316">
        <v>41</v>
      </c>
      <c r="S33" s="294"/>
    </row>
    <row r="34" spans="1:19" s="26" customFormat="1" ht="16.5" customHeight="1">
      <c r="A34" s="58" t="s">
        <v>234</v>
      </c>
      <c r="B34" s="82"/>
      <c r="C34" s="83"/>
      <c r="D34" s="83"/>
      <c r="E34" s="83"/>
      <c r="F34" s="83"/>
      <c r="G34" s="83"/>
      <c r="H34" s="83">
        <v>1</v>
      </c>
      <c r="I34" s="83">
        <v>1</v>
      </c>
      <c r="J34" s="83">
        <v>1</v>
      </c>
      <c r="K34" s="83">
        <v>1</v>
      </c>
      <c r="L34" s="84">
        <v>8</v>
      </c>
      <c r="M34" s="83">
        <v>3</v>
      </c>
      <c r="N34" s="83">
        <v>4</v>
      </c>
      <c r="O34" s="140">
        <v>7</v>
      </c>
      <c r="P34" s="57">
        <v>8</v>
      </c>
      <c r="Q34" s="57">
        <v>19</v>
      </c>
      <c r="R34" s="260">
        <v>18</v>
      </c>
      <c r="S34" s="294"/>
    </row>
    <row r="35" spans="1:19" ht="16.5" customHeight="1">
      <c r="A35" s="281" t="s">
        <v>235</v>
      </c>
      <c r="B35" s="304">
        <v>2</v>
      </c>
      <c r="C35" s="305">
        <v>3</v>
      </c>
      <c r="D35" s="305">
        <v>3</v>
      </c>
      <c r="E35" s="305">
        <v>3</v>
      </c>
      <c r="F35" s="305">
        <v>1</v>
      </c>
      <c r="G35" s="305">
        <v>1</v>
      </c>
      <c r="H35" s="305">
        <v>11</v>
      </c>
      <c r="I35" s="305">
        <v>3</v>
      </c>
      <c r="J35" s="305">
        <v>4</v>
      </c>
      <c r="K35" s="305">
        <v>7</v>
      </c>
      <c r="L35" s="306">
        <v>11</v>
      </c>
      <c r="M35" s="305">
        <v>9</v>
      </c>
      <c r="N35" s="305">
        <v>12</v>
      </c>
      <c r="O35" s="307">
        <v>16</v>
      </c>
      <c r="P35" s="306">
        <v>16</v>
      </c>
      <c r="Q35" s="306">
        <v>21</v>
      </c>
      <c r="R35" s="316">
        <v>28</v>
      </c>
      <c r="S35" s="294"/>
    </row>
    <row r="36" spans="1:19" s="26" customFormat="1" ht="16.5" customHeight="1">
      <c r="A36" s="58" t="s">
        <v>35</v>
      </c>
      <c r="B36" s="82"/>
      <c r="C36" s="83"/>
      <c r="D36" s="83"/>
      <c r="E36" s="83"/>
      <c r="F36" s="83"/>
      <c r="G36" s="83"/>
      <c r="H36" s="83"/>
      <c r="I36" s="83">
        <v>1</v>
      </c>
      <c r="J36" s="83">
        <v>12</v>
      </c>
      <c r="K36" s="83">
        <v>17</v>
      </c>
      <c r="L36" s="84">
        <v>18</v>
      </c>
      <c r="M36" s="83">
        <v>15</v>
      </c>
      <c r="N36" s="83">
        <v>25</v>
      </c>
      <c r="O36" s="140">
        <v>16</v>
      </c>
      <c r="P36" s="57">
        <v>24</v>
      </c>
      <c r="Q36" s="57">
        <v>26</v>
      </c>
      <c r="R36" s="260">
        <v>17</v>
      </c>
      <c r="S36" s="294"/>
    </row>
    <row r="37" spans="1:19" ht="16.5" customHeight="1">
      <c r="A37" s="281" t="s">
        <v>236</v>
      </c>
      <c r="B37" s="304">
        <v>403</v>
      </c>
      <c r="C37" s="305">
        <v>784</v>
      </c>
      <c r="D37" s="305">
        <v>942</v>
      </c>
      <c r="E37" s="305">
        <v>1073</v>
      </c>
      <c r="F37" s="305">
        <v>1162</v>
      </c>
      <c r="G37" s="305">
        <v>1150</v>
      </c>
      <c r="H37" s="305">
        <v>1107</v>
      </c>
      <c r="I37" s="305">
        <v>1128</v>
      </c>
      <c r="J37" s="305">
        <v>1183</v>
      </c>
      <c r="K37" s="305">
        <v>1314</v>
      </c>
      <c r="L37" s="306">
        <v>1326</v>
      </c>
      <c r="M37" s="305">
        <v>1494</v>
      </c>
      <c r="N37" s="305">
        <v>1681</v>
      </c>
      <c r="O37" s="307">
        <v>2085</v>
      </c>
      <c r="P37" s="306">
        <v>2419</v>
      </c>
      <c r="Q37" s="306">
        <v>2408</v>
      </c>
      <c r="R37" s="316">
        <v>2461</v>
      </c>
      <c r="S37" s="294"/>
    </row>
    <row r="38" spans="1:19" s="26" customFormat="1" ht="16.5" customHeight="1">
      <c r="A38" s="58" t="s">
        <v>237</v>
      </c>
      <c r="B38" s="82">
        <v>133</v>
      </c>
      <c r="C38" s="83">
        <v>227</v>
      </c>
      <c r="D38" s="83">
        <v>298</v>
      </c>
      <c r="E38" s="83">
        <v>278</v>
      </c>
      <c r="F38" s="83">
        <v>350</v>
      </c>
      <c r="G38" s="83">
        <v>441</v>
      </c>
      <c r="H38" s="83">
        <v>452</v>
      </c>
      <c r="I38" s="83">
        <v>566</v>
      </c>
      <c r="J38" s="83">
        <v>618</v>
      </c>
      <c r="K38" s="83">
        <v>673</v>
      </c>
      <c r="L38" s="84">
        <v>774</v>
      </c>
      <c r="M38" s="83">
        <v>873</v>
      </c>
      <c r="N38" s="83">
        <v>797</v>
      </c>
      <c r="O38" s="140">
        <v>824</v>
      </c>
      <c r="P38" s="57">
        <v>1047</v>
      </c>
      <c r="Q38" s="57">
        <v>1229</v>
      </c>
      <c r="R38" s="260">
        <v>1264</v>
      </c>
      <c r="S38" s="294"/>
    </row>
    <row r="39" spans="1:19" ht="16.5" customHeight="1">
      <c r="A39" s="281" t="s">
        <v>238</v>
      </c>
      <c r="B39" s="304">
        <v>72</v>
      </c>
      <c r="C39" s="305">
        <v>66</v>
      </c>
      <c r="D39" s="305">
        <v>294</v>
      </c>
      <c r="E39" s="305">
        <v>434</v>
      </c>
      <c r="F39" s="305">
        <v>555</v>
      </c>
      <c r="G39" s="305">
        <v>709</v>
      </c>
      <c r="H39" s="305">
        <v>948</v>
      </c>
      <c r="I39" s="305">
        <v>837</v>
      </c>
      <c r="J39" s="305">
        <v>1089</v>
      </c>
      <c r="K39" s="305">
        <v>1544</v>
      </c>
      <c r="L39" s="306">
        <v>1500</v>
      </c>
      <c r="M39" s="305">
        <v>1793</v>
      </c>
      <c r="N39" s="305">
        <v>1900</v>
      </c>
      <c r="O39" s="307">
        <v>2014</v>
      </c>
      <c r="P39" s="306">
        <v>2220</v>
      </c>
      <c r="Q39" s="306">
        <f>2213-5</f>
        <v>2208</v>
      </c>
      <c r="R39" s="316">
        <v>2798</v>
      </c>
      <c r="S39" s="294"/>
    </row>
    <row r="40" spans="1:19" s="26" customFormat="1" ht="16.5" customHeight="1">
      <c r="A40" s="58" t="s">
        <v>239</v>
      </c>
      <c r="B40" s="79">
        <v>28</v>
      </c>
      <c r="C40" s="80">
        <v>47</v>
      </c>
      <c r="D40" s="80">
        <v>88</v>
      </c>
      <c r="E40" s="80">
        <v>137</v>
      </c>
      <c r="F40" s="80">
        <v>248</v>
      </c>
      <c r="G40" s="80">
        <v>404</v>
      </c>
      <c r="H40" s="80">
        <v>504</v>
      </c>
      <c r="I40" s="80">
        <v>564</v>
      </c>
      <c r="J40" s="80">
        <v>456</v>
      </c>
      <c r="K40" s="80">
        <v>534</v>
      </c>
      <c r="L40" s="57">
        <v>632</v>
      </c>
      <c r="M40" s="80">
        <v>838</v>
      </c>
      <c r="N40" s="80">
        <v>836</v>
      </c>
      <c r="O40" s="323">
        <v>1184</v>
      </c>
      <c r="P40" s="57">
        <v>1326</v>
      </c>
      <c r="Q40" s="57">
        <v>1321</v>
      </c>
      <c r="R40" s="260">
        <v>1272</v>
      </c>
      <c r="S40" s="294"/>
    </row>
    <row r="41" spans="1:19" ht="16.5" customHeight="1">
      <c r="A41" s="281" t="s">
        <v>133</v>
      </c>
      <c r="B41" s="291">
        <v>1</v>
      </c>
      <c r="C41" s="292">
        <v>5</v>
      </c>
      <c r="D41" s="292">
        <v>15</v>
      </c>
      <c r="E41" s="292">
        <v>45</v>
      </c>
      <c r="F41" s="292">
        <v>96</v>
      </c>
      <c r="G41" s="292">
        <v>361</v>
      </c>
      <c r="H41" s="292">
        <v>752</v>
      </c>
      <c r="I41" s="292">
        <v>1454</v>
      </c>
      <c r="J41" s="292">
        <v>2269</v>
      </c>
      <c r="K41" s="292">
        <v>3884</v>
      </c>
      <c r="L41" s="299">
        <v>6863</v>
      </c>
      <c r="M41" s="292">
        <v>7418</v>
      </c>
      <c r="N41" s="292">
        <v>7394</v>
      </c>
      <c r="O41" s="293">
        <v>8524</v>
      </c>
      <c r="P41" s="306">
        <v>8744</v>
      </c>
      <c r="Q41" s="306">
        <v>9302</v>
      </c>
      <c r="R41" s="316">
        <v>10581</v>
      </c>
      <c r="S41" s="294"/>
    </row>
    <row r="42" spans="1:19" s="26" customFormat="1" ht="16.5" customHeight="1">
      <c r="A42" s="58" t="s">
        <v>240</v>
      </c>
      <c r="B42" s="79"/>
      <c r="C42" s="80">
        <v>3</v>
      </c>
      <c r="D42" s="80">
        <v>12</v>
      </c>
      <c r="E42" s="80">
        <v>23</v>
      </c>
      <c r="F42" s="80">
        <v>48</v>
      </c>
      <c r="G42" s="80">
        <v>118</v>
      </c>
      <c r="H42" s="80">
        <v>185</v>
      </c>
      <c r="I42" s="80">
        <v>223</v>
      </c>
      <c r="J42" s="80">
        <v>267</v>
      </c>
      <c r="K42" s="80">
        <v>720</v>
      </c>
      <c r="L42" s="57">
        <v>1503</v>
      </c>
      <c r="M42" s="80">
        <v>1953</v>
      </c>
      <c r="N42" s="80">
        <v>1093</v>
      </c>
      <c r="O42" s="323">
        <v>1090</v>
      </c>
      <c r="P42" s="57">
        <v>1272</v>
      </c>
      <c r="Q42" s="57">
        <f>1263-25</f>
        <v>1238</v>
      </c>
      <c r="R42" s="260">
        <v>1156</v>
      </c>
      <c r="S42" s="294"/>
    </row>
    <row r="43" spans="1:19" ht="16.5" customHeight="1">
      <c r="A43" s="281" t="s">
        <v>241</v>
      </c>
      <c r="B43" s="291"/>
      <c r="C43" s="292"/>
      <c r="D43" s="292"/>
      <c r="E43" s="292"/>
      <c r="F43" s="292"/>
      <c r="G43" s="292">
        <v>1</v>
      </c>
      <c r="H43" s="292"/>
      <c r="I43" s="292"/>
      <c r="J43" s="292">
        <v>2</v>
      </c>
      <c r="K43" s="292">
        <v>3</v>
      </c>
      <c r="L43" s="299">
        <v>2</v>
      </c>
      <c r="M43" s="292">
        <v>3</v>
      </c>
      <c r="N43" s="292">
        <v>3</v>
      </c>
      <c r="O43" s="293">
        <v>3</v>
      </c>
      <c r="P43" s="306">
        <v>4</v>
      </c>
      <c r="Q43" s="306">
        <v>5</v>
      </c>
      <c r="R43" s="316">
        <v>5</v>
      </c>
      <c r="S43" s="294"/>
    </row>
    <row r="44" spans="1:19" s="26" customFormat="1" ht="16.5" customHeight="1">
      <c r="A44" s="58" t="s">
        <v>36</v>
      </c>
      <c r="B44" s="79"/>
      <c r="C44" s="80"/>
      <c r="D44" s="80"/>
      <c r="E44" s="80"/>
      <c r="F44" s="80"/>
      <c r="G44" s="80"/>
      <c r="H44" s="80"/>
      <c r="I44" s="80">
        <v>84</v>
      </c>
      <c r="J44" s="80">
        <v>149</v>
      </c>
      <c r="K44" s="80">
        <v>176</v>
      </c>
      <c r="L44" s="57">
        <v>298</v>
      </c>
      <c r="M44" s="80">
        <v>318</v>
      </c>
      <c r="N44" s="80">
        <v>573</v>
      </c>
      <c r="O44" s="323">
        <v>736</v>
      </c>
      <c r="P44" s="57">
        <v>762</v>
      </c>
      <c r="Q44" s="57">
        <v>901</v>
      </c>
      <c r="R44" s="260">
        <v>1120</v>
      </c>
      <c r="S44" s="294"/>
    </row>
    <row r="45" spans="1:19" ht="16.5" customHeight="1">
      <c r="A45" s="282" t="s">
        <v>242</v>
      </c>
      <c r="B45" s="300">
        <v>24</v>
      </c>
      <c r="C45" s="301">
        <v>36</v>
      </c>
      <c r="D45" s="301">
        <v>73</v>
      </c>
      <c r="E45" s="301">
        <v>70</v>
      </c>
      <c r="F45" s="301">
        <v>165</v>
      </c>
      <c r="G45" s="301">
        <v>184</v>
      </c>
      <c r="H45" s="301">
        <v>222</v>
      </c>
      <c r="I45" s="301">
        <v>305</v>
      </c>
      <c r="J45" s="301">
        <v>437</v>
      </c>
      <c r="K45" s="301">
        <v>672</v>
      </c>
      <c r="L45" s="302">
        <v>746</v>
      </c>
      <c r="M45" s="301">
        <v>1102</v>
      </c>
      <c r="N45" s="301">
        <v>1152</v>
      </c>
      <c r="O45" s="303">
        <v>1426</v>
      </c>
      <c r="P45" s="297">
        <v>1467</v>
      </c>
      <c r="Q45" s="297">
        <v>1806</v>
      </c>
      <c r="R45" s="316">
        <v>2277</v>
      </c>
      <c r="S45" s="294"/>
    </row>
    <row r="46" spans="1:19" s="26" customFormat="1" ht="16.5" customHeight="1">
      <c r="A46" s="58" t="s">
        <v>243</v>
      </c>
      <c r="B46" s="79">
        <v>19</v>
      </c>
      <c r="C46" s="80">
        <v>88</v>
      </c>
      <c r="D46" s="80">
        <v>136</v>
      </c>
      <c r="E46" s="80">
        <v>149</v>
      </c>
      <c r="F46" s="80">
        <v>205</v>
      </c>
      <c r="G46" s="80">
        <v>338</v>
      </c>
      <c r="H46" s="80">
        <v>417</v>
      </c>
      <c r="I46" s="80">
        <v>379</v>
      </c>
      <c r="J46" s="80">
        <v>438</v>
      </c>
      <c r="K46" s="80">
        <v>444</v>
      </c>
      <c r="L46" s="57">
        <v>390</v>
      </c>
      <c r="M46" s="80">
        <v>399</v>
      </c>
      <c r="N46" s="80">
        <v>414</v>
      </c>
      <c r="O46" s="323">
        <v>411</v>
      </c>
      <c r="P46" s="57">
        <v>465</v>
      </c>
      <c r="Q46" s="57">
        <v>425</v>
      </c>
      <c r="R46" s="260">
        <v>357</v>
      </c>
      <c r="S46" s="294"/>
    </row>
    <row r="47" spans="1:19" ht="16.5" customHeight="1">
      <c r="A47" s="282" t="s">
        <v>139</v>
      </c>
      <c r="B47" s="300">
        <v>573</v>
      </c>
      <c r="C47" s="301">
        <v>600</v>
      </c>
      <c r="D47" s="301">
        <v>2064</v>
      </c>
      <c r="E47" s="301">
        <v>3228</v>
      </c>
      <c r="F47" s="301">
        <v>4860</v>
      </c>
      <c r="G47" s="301">
        <v>6473</v>
      </c>
      <c r="H47" s="301">
        <v>8620</v>
      </c>
      <c r="I47" s="301">
        <v>11125</v>
      </c>
      <c r="J47" s="301">
        <v>13852</v>
      </c>
      <c r="K47" s="301">
        <v>16443</v>
      </c>
      <c r="L47" s="302">
        <v>16527</v>
      </c>
      <c r="M47" s="301">
        <v>18347</v>
      </c>
      <c r="N47" s="301">
        <v>16341</v>
      </c>
      <c r="O47" s="303">
        <v>19470</v>
      </c>
      <c r="P47" s="297">
        <v>16051</v>
      </c>
      <c r="Q47" s="297">
        <v>13868</v>
      </c>
      <c r="R47" s="316">
        <v>13310</v>
      </c>
      <c r="S47" s="294"/>
    </row>
    <row r="48" spans="1:19" s="26" customFormat="1" ht="16.5" customHeight="1">
      <c r="A48" s="58" t="s">
        <v>244</v>
      </c>
      <c r="B48" s="79">
        <v>851</v>
      </c>
      <c r="C48" s="80">
        <v>1370</v>
      </c>
      <c r="D48" s="80">
        <v>2070</v>
      </c>
      <c r="E48" s="80">
        <v>2730</v>
      </c>
      <c r="F48" s="80">
        <v>2330</v>
      </c>
      <c r="G48" s="80">
        <v>3478</v>
      </c>
      <c r="H48" s="80">
        <v>3682</v>
      </c>
      <c r="I48" s="80">
        <v>3759</v>
      </c>
      <c r="J48" s="80">
        <v>3800</v>
      </c>
      <c r="K48" s="80">
        <v>4478</v>
      </c>
      <c r="L48" s="57">
        <v>4193</v>
      </c>
      <c r="M48" s="80">
        <v>4622</v>
      </c>
      <c r="N48" s="80">
        <v>4049</v>
      </c>
      <c r="O48" s="323">
        <v>3885</v>
      </c>
      <c r="P48" s="57">
        <v>3690</v>
      </c>
      <c r="Q48" s="57">
        <v>3982</v>
      </c>
      <c r="R48" s="260">
        <v>3689</v>
      </c>
      <c r="S48" s="294"/>
    </row>
    <row r="49" spans="1:19" ht="16.5" customHeight="1">
      <c r="A49" s="282" t="s">
        <v>37</v>
      </c>
      <c r="B49" s="300">
        <v>543</v>
      </c>
      <c r="C49" s="301">
        <v>690</v>
      </c>
      <c r="D49" s="301">
        <v>762</v>
      </c>
      <c r="E49" s="301">
        <v>1052</v>
      </c>
      <c r="F49" s="301">
        <v>1155</v>
      </c>
      <c r="G49" s="301">
        <v>1348</v>
      </c>
      <c r="H49" s="301">
        <v>1561</v>
      </c>
      <c r="I49" s="301">
        <v>1728</v>
      </c>
      <c r="J49" s="301">
        <v>1875</v>
      </c>
      <c r="K49" s="301">
        <v>2187</v>
      </c>
      <c r="L49" s="302">
        <v>2324</v>
      </c>
      <c r="M49" s="301">
        <v>2575</v>
      </c>
      <c r="N49" s="301">
        <v>2421</v>
      </c>
      <c r="O49" s="303">
        <v>2762</v>
      </c>
      <c r="P49" s="297">
        <v>2993</v>
      </c>
      <c r="Q49" s="297">
        <v>2951</v>
      </c>
      <c r="R49" s="316">
        <v>3239</v>
      </c>
      <c r="S49" s="294"/>
    </row>
    <row r="50" spans="1:18" s="26" customFormat="1" ht="16.5" customHeight="1">
      <c r="A50" s="58" t="s">
        <v>245</v>
      </c>
      <c r="B50" s="79"/>
      <c r="C50" s="80"/>
      <c r="D50" s="80">
        <v>1</v>
      </c>
      <c r="E50" s="80">
        <v>1</v>
      </c>
      <c r="F50" s="80"/>
      <c r="G50" s="80">
        <v>5</v>
      </c>
      <c r="H50" s="80">
        <v>6</v>
      </c>
      <c r="I50" s="80">
        <v>8</v>
      </c>
      <c r="J50" s="80">
        <v>13</v>
      </c>
      <c r="K50" s="80">
        <v>26</v>
      </c>
      <c r="L50" s="57">
        <v>45</v>
      </c>
      <c r="M50" s="80">
        <v>62</v>
      </c>
      <c r="N50" s="80">
        <v>91</v>
      </c>
      <c r="O50" s="323">
        <v>146</v>
      </c>
      <c r="P50" s="57">
        <v>131</v>
      </c>
      <c r="Q50" s="57">
        <v>137</v>
      </c>
      <c r="R50" s="260">
        <v>124</v>
      </c>
    </row>
    <row r="51" spans="1:19" ht="16.5" customHeight="1">
      <c r="A51" s="282" t="s">
        <v>149</v>
      </c>
      <c r="B51" s="300">
        <v>66</v>
      </c>
      <c r="C51" s="301">
        <v>91</v>
      </c>
      <c r="D51" s="301">
        <v>91</v>
      </c>
      <c r="E51" s="301">
        <v>135</v>
      </c>
      <c r="F51" s="301">
        <v>240</v>
      </c>
      <c r="G51" s="301">
        <v>338</v>
      </c>
      <c r="H51" s="301">
        <v>918</v>
      </c>
      <c r="I51" s="301">
        <v>1423</v>
      </c>
      <c r="J51" s="301">
        <v>1402</v>
      </c>
      <c r="K51" s="301">
        <v>1911</v>
      </c>
      <c r="L51" s="302">
        <v>2337</v>
      </c>
      <c r="M51" s="301">
        <v>1648</v>
      </c>
      <c r="N51" s="301">
        <v>1297</v>
      </c>
      <c r="O51" s="303">
        <v>1602</v>
      </c>
      <c r="P51" s="297">
        <v>1733</v>
      </c>
      <c r="Q51" s="297">
        <v>2300</v>
      </c>
      <c r="R51" s="316">
        <v>2868</v>
      </c>
      <c r="S51" s="294"/>
    </row>
    <row r="52" spans="1:19" s="26" customFormat="1" ht="16.5" customHeight="1">
      <c r="A52" s="58" t="s">
        <v>246</v>
      </c>
      <c r="B52" s="79"/>
      <c r="C52" s="80"/>
      <c r="D52" s="80">
        <v>1</v>
      </c>
      <c r="E52" s="80">
        <v>4</v>
      </c>
      <c r="F52" s="80">
        <v>7</v>
      </c>
      <c r="G52" s="80">
        <v>36</v>
      </c>
      <c r="H52" s="80">
        <v>55</v>
      </c>
      <c r="I52" s="80">
        <v>37</v>
      </c>
      <c r="J52" s="80">
        <v>90</v>
      </c>
      <c r="K52" s="80">
        <v>123</v>
      </c>
      <c r="L52" s="57">
        <v>126</v>
      </c>
      <c r="M52" s="80">
        <v>206</v>
      </c>
      <c r="N52" s="80">
        <v>160</v>
      </c>
      <c r="O52" s="323">
        <v>166</v>
      </c>
      <c r="P52" s="57">
        <v>196</v>
      </c>
      <c r="Q52" s="57">
        <v>187</v>
      </c>
      <c r="R52" s="260">
        <v>155</v>
      </c>
      <c r="S52" s="294"/>
    </row>
    <row r="53" spans="1:19" ht="16.5" customHeight="1" thickBot="1">
      <c r="A53" s="283" t="s">
        <v>136</v>
      </c>
      <c r="B53" s="308">
        <v>1492</v>
      </c>
      <c r="C53" s="309">
        <v>2534</v>
      </c>
      <c r="D53" s="309">
        <v>2722</v>
      </c>
      <c r="E53" s="309">
        <v>2917</v>
      </c>
      <c r="F53" s="309">
        <v>5460</v>
      </c>
      <c r="G53" s="309">
        <v>6253</v>
      </c>
      <c r="H53" s="309">
        <v>6055</v>
      </c>
      <c r="I53" s="309">
        <v>6070</v>
      </c>
      <c r="J53" s="309">
        <v>7323</v>
      </c>
      <c r="K53" s="309">
        <v>9455</v>
      </c>
      <c r="L53" s="310">
        <v>10912</v>
      </c>
      <c r="M53" s="309">
        <v>14346</v>
      </c>
      <c r="N53" s="309">
        <v>15231</v>
      </c>
      <c r="O53" s="311">
        <v>15883</v>
      </c>
      <c r="P53" s="297">
        <v>16879</v>
      </c>
      <c r="Q53" s="297">
        <f>16685-128</f>
        <v>16557</v>
      </c>
      <c r="R53" s="316">
        <v>17824</v>
      </c>
      <c r="S53" s="294"/>
    </row>
    <row r="54" ht="16.5" customHeight="1">
      <c r="S54" s="294"/>
    </row>
    <row r="55" ht="15.75">
      <c r="A55" s="44"/>
    </row>
  </sheetData>
  <sheetProtection/>
  <mergeCells count="1">
    <mergeCell ref="A1:R1"/>
  </mergeCells>
  <printOptions/>
  <pageMargins left="0.7500000000000001" right="0.7500000000000001" top="1" bottom="1" header="0.5" footer="0.5"/>
  <pageSetup fitToHeight="3" orientation="landscape" paperSize="9" scale="43" r:id="rId2"/>
  <rowBreaks count="1" manualBreakCount="1">
    <brk id="5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0">
    <tabColor rgb="FFFF0000"/>
  </sheetPr>
  <dimension ref="A1:IV55"/>
  <sheetViews>
    <sheetView zoomScale="85" zoomScaleNormal="85" zoomScalePageLayoutView="0" workbookViewId="0" topLeftCell="A1">
      <pane xSplit="1" topLeftCell="L1" activePane="topRight" state="frozen"/>
      <selection pane="topLeft" activeCell="A1" sqref="A1"/>
      <selection pane="topRight" activeCell="M3" sqref="M3"/>
    </sheetView>
  </sheetViews>
  <sheetFormatPr defaultColWidth="12.421875" defaultRowHeight="12.75"/>
  <cols>
    <col min="1" max="1" width="40.421875" style="24" customWidth="1"/>
    <col min="2" max="18" width="12.421875" style="24" customWidth="1"/>
    <col min="19" max="19" width="12.421875" style="26" customWidth="1"/>
    <col min="20" max="16384" width="12.421875" style="24" customWidth="1"/>
  </cols>
  <sheetData>
    <row r="1" spans="1:19" s="97" customFormat="1" ht="48" customHeight="1" thickBot="1">
      <c r="A1" s="515" t="s">
        <v>101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142"/>
    </row>
    <row r="2" spans="1:19" s="25" customFormat="1" ht="24" customHeight="1" thickTop="1">
      <c r="A2" s="335" t="s">
        <v>1</v>
      </c>
      <c r="B2" s="335">
        <v>1999</v>
      </c>
      <c r="C2" s="335">
        <v>2000</v>
      </c>
      <c r="D2" s="335">
        <v>2001</v>
      </c>
      <c r="E2" s="335">
        <v>2002</v>
      </c>
      <c r="F2" s="335">
        <v>2003</v>
      </c>
      <c r="G2" s="335">
        <v>2004</v>
      </c>
      <c r="H2" s="335">
        <v>2005</v>
      </c>
      <c r="I2" s="335">
        <v>2006</v>
      </c>
      <c r="J2" s="335">
        <v>2007</v>
      </c>
      <c r="K2" s="335">
        <v>2008</v>
      </c>
      <c r="L2" s="335">
        <v>2009</v>
      </c>
      <c r="M2" s="335">
        <v>2010</v>
      </c>
      <c r="N2" s="335">
        <v>2011</v>
      </c>
      <c r="O2" s="335">
        <v>2012</v>
      </c>
      <c r="P2" s="335">
        <v>2013</v>
      </c>
      <c r="Q2" s="335">
        <v>2014</v>
      </c>
      <c r="R2" s="337">
        <v>2015</v>
      </c>
      <c r="S2" s="144"/>
    </row>
    <row r="3" spans="1:248" s="326" customFormat="1" ht="24" customHeight="1" thickBot="1">
      <c r="A3" s="336" t="s">
        <v>14</v>
      </c>
      <c r="B3" s="324">
        <f aca="true" t="shared" si="0" ref="B3:R3">SUM(B4:B36)</f>
        <v>5120</v>
      </c>
      <c r="C3" s="324">
        <f t="shared" si="0"/>
        <v>8993</v>
      </c>
      <c r="D3" s="324">
        <f t="shared" si="0"/>
        <v>14218</v>
      </c>
      <c r="E3" s="324">
        <f t="shared" si="0"/>
        <v>19307</v>
      </c>
      <c r="F3" s="324">
        <f t="shared" si="0"/>
        <v>25151</v>
      </c>
      <c r="G3" s="324">
        <f t="shared" si="0"/>
        <v>38050</v>
      </c>
      <c r="H3" s="324">
        <f t="shared" si="0"/>
        <v>48800</v>
      </c>
      <c r="I3" s="324">
        <f t="shared" si="0"/>
        <v>55428</v>
      </c>
      <c r="J3" s="324">
        <f t="shared" si="0"/>
        <v>72350</v>
      </c>
      <c r="K3" s="324">
        <f t="shared" si="0"/>
        <v>91156</v>
      </c>
      <c r="L3" s="324">
        <f t="shared" si="0"/>
        <v>113850</v>
      </c>
      <c r="M3" s="324">
        <f t="shared" si="0"/>
        <v>114883</v>
      </c>
      <c r="N3" s="324">
        <f t="shared" si="0"/>
        <v>118802</v>
      </c>
      <c r="O3" s="324">
        <f t="shared" si="0"/>
        <v>122370</v>
      </c>
      <c r="P3" s="324">
        <f t="shared" si="0"/>
        <v>126760</v>
      </c>
      <c r="Q3" s="324">
        <f t="shared" si="0"/>
        <v>145877</v>
      </c>
      <c r="R3" s="338">
        <f t="shared" si="0"/>
        <v>165616</v>
      </c>
      <c r="S3" s="14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  <c r="AX3" s="325"/>
      <c r="AY3" s="325"/>
      <c r="AZ3" s="325"/>
      <c r="BA3" s="325"/>
      <c r="BB3" s="325"/>
      <c r="BC3" s="325"/>
      <c r="BD3" s="325"/>
      <c r="BE3" s="325"/>
      <c r="BF3" s="325"/>
      <c r="BG3" s="325"/>
      <c r="BH3" s="325"/>
      <c r="BI3" s="325"/>
      <c r="BJ3" s="325"/>
      <c r="BK3" s="325"/>
      <c r="BL3" s="325"/>
      <c r="BM3" s="325"/>
      <c r="BN3" s="325"/>
      <c r="BO3" s="325"/>
      <c r="BP3" s="325"/>
      <c r="BQ3" s="325"/>
      <c r="BR3" s="325"/>
      <c r="BS3" s="325"/>
      <c r="BT3" s="325"/>
      <c r="BU3" s="325"/>
      <c r="BV3" s="325"/>
      <c r="BW3" s="325"/>
      <c r="BX3" s="325"/>
      <c r="BY3" s="325"/>
      <c r="BZ3" s="325"/>
      <c r="CA3" s="325"/>
      <c r="CB3" s="325"/>
      <c r="CC3" s="325"/>
      <c r="CD3" s="325"/>
      <c r="CE3" s="325"/>
      <c r="CF3" s="325"/>
      <c r="CG3" s="325"/>
      <c r="CH3" s="325"/>
      <c r="CI3" s="325"/>
      <c r="CJ3" s="325"/>
      <c r="CK3" s="325"/>
      <c r="CL3" s="325"/>
      <c r="CM3" s="325"/>
      <c r="CN3" s="325"/>
      <c r="CO3" s="325"/>
      <c r="CP3" s="325"/>
      <c r="CQ3" s="325"/>
      <c r="CR3" s="325"/>
      <c r="CS3" s="325"/>
      <c r="CT3" s="325"/>
      <c r="CU3" s="325"/>
      <c r="CV3" s="325"/>
      <c r="CW3" s="325"/>
      <c r="CX3" s="325"/>
      <c r="CY3" s="325"/>
      <c r="CZ3" s="325"/>
      <c r="DA3" s="325"/>
      <c r="DB3" s="325"/>
      <c r="DC3" s="325"/>
      <c r="DD3" s="325"/>
      <c r="DE3" s="325"/>
      <c r="DF3" s="325"/>
      <c r="DG3" s="325"/>
      <c r="DH3" s="325"/>
      <c r="DI3" s="325"/>
      <c r="DJ3" s="325"/>
      <c r="DK3" s="325"/>
      <c r="DL3" s="325"/>
      <c r="DM3" s="325"/>
      <c r="DN3" s="325"/>
      <c r="DO3" s="325"/>
      <c r="DP3" s="325"/>
      <c r="DQ3" s="325"/>
      <c r="DR3" s="325"/>
      <c r="DS3" s="325"/>
      <c r="DT3" s="325"/>
      <c r="DU3" s="325"/>
      <c r="DV3" s="325"/>
      <c r="DW3" s="325"/>
      <c r="DX3" s="325"/>
      <c r="DY3" s="325"/>
      <c r="DZ3" s="325"/>
      <c r="EA3" s="325"/>
      <c r="EB3" s="325"/>
      <c r="EC3" s="325"/>
      <c r="ED3" s="325"/>
      <c r="EE3" s="325"/>
      <c r="EF3" s="325"/>
      <c r="EG3" s="325"/>
      <c r="EH3" s="325"/>
      <c r="EI3" s="325"/>
      <c r="EJ3" s="325"/>
      <c r="EK3" s="325"/>
      <c r="EL3" s="325"/>
      <c r="EM3" s="325"/>
      <c r="EN3" s="325"/>
      <c r="EO3" s="325"/>
      <c r="EP3" s="325"/>
      <c r="EQ3" s="325"/>
      <c r="ER3" s="325"/>
      <c r="ES3" s="325"/>
      <c r="ET3" s="325"/>
      <c r="EU3" s="325"/>
      <c r="EV3" s="325"/>
      <c r="EW3" s="325"/>
      <c r="EX3" s="325"/>
      <c r="EY3" s="325"/>
      <c r="EZ3" s="325"/>
      <c r="FA3" s="325"/>
      <c r="FB3" s="325"/>
      <c r="FC3" s="325"/>
      <c r="FD3" s="325"/>
      <c r="FE3" s="325"/>
      <c r="FF3" s="325"/>
      <c r="FG3" s="325"/>
      <c r="FH3" s="325"/>
      <c r="FI3" s="325"/>
      <c r="FJ3" s="325"/>
      <c r="FK3" s="325"/>
      <c r="FL3" s="325"/>
      <c r="FM3" s="325"/>
      <c r="FN3" s="325"/>
      <c r="FO3" s="325"/>
      <c r="FP3" s="325"/>
      <c r="FQ3" s="325"/>
      <c r="FR3" s="325"/>
      <c r="FS3" s="325"/>
      <c r="FT3" s="325"/>
      <c r="FU3" s="325"/>
      <c r="FV3" s="325"/>
      <c r="FW3" s="325"/>
      <c r="FX3" s="325"/>
      <c r="FY3" s="325"/>
      <c r="FZ3" s="325"/>
      <c r="GA3" s="325"/>
      <c r="GB3" s="325"/>
      <c r="GC3" s="325"/>
      <c r="GD3" s="325"/>
      <c r="GE3" s="325"/>
      <c r="GF3" s="325"/>
      <c r="GG3" s="325"/>
      <c r="GH3" s="325"/>
      <c r="GI3" s="325"/>
      <c r="GJ3" s="325"/>
      <c r="GK3" s="325"/>
      <c r="GL3" s="325"/>
      <c r="GM3" s="325"/>
      <c r="GN3" s="325"/>
      <c r="GO3" s="325"/>
      <c r="GP3" s="325"/>
      <c r="GQ3" s="325"/>
      <c r="GR3" s="325"/>
      <c r="GS3" s="325"/>
      <c r="GT3" s="325"/>
      <c r="GU3" s="325"/>
      <c r="GV3" s="325"/>
      <c r="GW3" s="325"/>
      <c r="GX3" s="325"/>
      <c r="GY3" s="325"/>
      <c r="GZ3" s="325"/>
      <c r="HA3" s="325"/>
      <c r="HB3" s="325"/>
      <c r="HC3" s="325"/>
      <c r="HD3" s="325"/>
      <c r="HE3" s="325"/>
      <c r="HF3" s="325"/>
      <c r="HG3" s="325"/>
      <c r="HH3" s="325"/>
      <c r="HI3" s="325"/>
      <c r="HJ3" s="325"/>
      <c r="HK3" s="325"/>
      <c r="HL3" s="325"/>
      <c r="HM3" s="325"/>
      <c r="HN3" s="325"/>
      <c r="HO3" s="325"/>
      <c r="HP3" s="325"/>
      <c r="HQ3" s="325"/>
      <c r="HR3" s="325"/>
      <c r="HS3" s="325"/>
      <c r="HT3" s="325"/>
      <c r="HU3" s="325"/>
      <c r="HV3" s="325"/>
      <c r="HW3" s="325"/>
      <c r="HX3" s="325"/>
      <c r="HY3" s="325"/>
      <c r="HZ3" s="325"/>
      <c r="IA3" s="325"/>
      <c r="IB3" s="325"/>
      <c r="IC3" s="325"/>
      <c r="ID3" s="325"/>
      <c r="IE3" s="325"/>
      <c r="IF3" s="325"/>
      <c r="IG3" s="325"/>
      <c r="IH3" s="325"/>
      <c r="II3" s="325"/>
      <c r="IJ3" s="325"/>
      <c r="IK3" s="325"/>
      <c r="IL3" s="325"/>
      <c r="IM3" s="325"/>
      <c r="IN3" s="325"/>
    </row>
    <row r="4" spans="1:19" s="26" customFormat="1" ht="15.75">
      <c r="A4" s="258" t="s">
        <v>102</v>
      </c>
      <c r="B4" s="258">
        <v>708</v>
      </c>
      <c r="C4" s="258">
        <v>1049</v>
      </c>
      <c r="D4" s="81">
        <v>1370</v>
      </c>
      <c r="E4" s="81">
        <v>1485</v>
      </c>
      <c r="F4" s="81">
        <v>1250</v>
      </c>
      <c r="G4" s="81">
        <v>1898</v>
      </c>
      <c r="H4" s="81">
        <v>1778</v>
      </c>
      <c r="I4" s="81">
        <v>1964</v>
      </c>
      <c r="J4" s="81">
        <v>749</v>
      </c>
      <c r="K4" s="81">
        <v>1125</v>
      </c>
      <c r="L4" s="81">
        <v>1432</v>
      </c>
      <c r="M4" s="81">
        <v>1472</v>
      </c>
      <c r="N4" s="81">
        <v>1882</v>
      </c>
      <c r="O4" s="81">
        <v>2000</v>
      </c>
      <c r="P4" s="81">
        <v>3339</v>
      </c>
      <c r="Q4" s="81">
        <v>4191</v>
      </c>
      <c r="R4" s="259">
        <v>4400</v>
      </c>
      <c r="S4" s="140"/>
    </row>
    <row r="5" spans="1:19" s="26" customFormat="1" ht="15.75" customHeight="1">
      <c r="A5" s="328" t="s">
        <v>247</v>
      </c>
      <c r="B5" s="328"/>
      <c r="C5" s="328">
        <v>2</v>
      </c>
      <c r="D5" s="327">
        <v>4</v>
      </c>
      <c r="E5" s="327">
        <v>3</v>
      </c>
      <c r="F5" s="327">
        <v>3</v>
      </c>
      <c r="G5" s="327">
        <v>4</v>
      </c>
      <c r="H5" s="327">
        <v>4</v>
      </c>
      <c r="I5" s="327">
        <v>4</v>
      </c>
      <c r="J5" s="327">
        <v>4</v>
      </c>
      <c r="K5" s="327">
        <v>5</v>
      </c>
      <c r="L5" s="327">
        <v>24</v>
      </c>
      <c r="M5" s="327">
        <v>20</v>
      </c>
      <c r="N5" s="327">
        <v>21</v>
      </c>
      <c r="O5" s="327">
        <v>24</v>
      </c>
      <c r="P5" s="327">
        <v>29</v>
      </c>
      <c r="Q5" s="327">
        <v>29</v>
      </c>
      <c r="R5" s="339">
        <v>30</v>
      </c>
      <c r="S5" s="140"/>
    </row>
    <row r="6" spans="1:19" s="26" customFormat="1" ht="15.75" customHeight="1">
      <c r="A6" s="233" t="s">
        <v>248</v>
      </c>
      <c r="B6" s="233"/>
      <c r="C6" s="233"/>
      <c r="D6" s="57"/>
      <c r="E6" s="57"/>
      <c r="F6" s="57">
        <v>1</v>
      </c>
      <c r="G6" s="57">
        <v>1</v>
      </c>
      <c r="H6" s="57">
        <v>1</v>
      </c>
      <c r="I6" s="57">
        <v>2</v>
      </c>
      <c r="J6" s="57">
        <v>2</v>
      </c>
      <c r="K6" s="57">
        <v>6</v>
      </c>
      <c r="L6" s="57">
        <v>5</v>
      </c>
      <c r="M6" s="57">
        <v>4</v>
      </c>
      <c r="N6" s="57">
        <v>8</v>
      </c>
      <c r="O6" s="57">
        <v>10</v>
      </c>
      <c r="P6" s="57">
        <v>8</v>
      </c>
      <c r="Q6" s="57">
        <v>8</v>
      </c>
      <c r="R6" s="260">
        <v>18</v>
      </c>
      <c r="S6" s="140"/>
    </row>
    <row r="7" spans="1:19" s="26" customFormat="1" ht="15.75" customHeight="1">
      <c r="A7" s="328" t="s">
        <v>135</v>
      </c>
      <c r="B7" s="328">
        <v>222</v>
      </c>
      <c r="C7" s="328">
        <v>510</v>
      </c>
      <c r="D7" s="327">
        <v>1085</v>
      </c>
      <c r="E7" s="327">
        <v>2803</v>
      </c>
      <c r="F7" s="327">
        <v>5064</v>
      </c>
      <c r="G7" s="327">
        <v>8862</v>
      </c>
      <c r="H7" s="327">
        <v>12683</v>
      </c>
      <c r="I7" s="327">
        <v>18842</v>
      </c>
      <c r="J7" s="327">
        <v>30489</v>
      </c>
      <c r="K7" s="327">
        <v>39195</v>
      </c>
      <c r="L7" s="327">
        <v>55316</v>
      </c>
      <c r="M7" s="327">
        <v>58116</v>
      </c>
      <c r="N7" s="327">
        <v>63460</v>
      </c>
      <c r="O7" s="327">
        <v>67874</v>
      </c>
      <c r="P7" s="327">
        <v>80292</v>
      </c>
      <c r="Q7" s="327">
        <v>98979</v>
      </c>
      <c r="R7" s="339">
        <v>114303</v>
      </c>
      <c r="S7" s="140"/>
    </row>
    <row r="8" spans="1:19" s="26" customFormat="1" ht="15.75" customHeight="1">
      <c r="A8" s="233" t="s">
        <v>249</v>
      </c>
      <c r="B8" s="233"/>
      <c r="C8" s="233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260">
        <v>1</v>
      </c>
      <c r="S8" s="140"/>
    </row>
    <row r="9" spans="1:19" s="26" customFormat="1" ht="15.75" customHeight="1">
      <c r="A9" s="328" t="s">
        <v>250</v>
      </c>
      <c r="B9" s="328"/>
      <c r="C9" s="328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39">
        <v>0</v>
      </c>
      <c r="S9" s="140"/>
    </row>
    <row r="10" spans="1:19" s="26" customFormat="1" ht="15.75" customHeight="1">
      <c r="A10" s="233" t="s">
        <v>251</v>
      </c>
      <c r="B10" s="233"/>
      <c r="C10" s="233"/>
      <c r="D10" s="57"/>
      <c r="E10" s="57">
        <v>1</v>
      </c>
      <c r="F10" s="57">
        <v>1</v>
      </c>
      <c r="G10" s="57"/>
      <c r="H10" s="57">
        <v>1</v>
      </c>
      <c r="I10" s="57"/>
      <c r="J10" s="57"/>
      <c r="K10" s="57">
        <v>2</v>
      </c>
      <c r="L10" s="57">
        <v>3</v>
      </c>
      <c r="M10" s="57">
        <v>2</v>
      </c>
      <c r="N10" s="57">
        <v>2</v>
      </c>
      <c r="O10" s="57">
        <v>3</v>
      </c>
      <c r="P10" s="57">
        <v>4</v>
      </c>
      <c r="Q10" s="57">
        <v>4</v>
      </c>
      <c r="R10" s="260">
        <v>5</v>
      </c>
      <c r="S10" s="140"/>
    </row>
    <row r="11" spans="1:19" s="26" customFormat="1" ht="15.75" customHeight="1">
      <c r="A11" s="328" t="s">
        <v>252</v>
      </c>
      <c r="B11" s="328"/>
      <c r="C11" s="328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39">
        <v>0</v>
      </c>
      <c r="S11" s="140"/>
    </row>
    <row r="12" spans="1:19" s="26" customFormat="1" ht="15.75" customHeight="1">
      <c r="A12" s="233" t="s">
        <v>40</v>
      </c>
      <c r="B12" s="233">
        <v>51</v>
      </c>
      <c r="C12" s="233">
        <v>105</v>
      </c>
      <c r="D12" s="57">
        <v>165</v>
      </c>
      <c r="E12" s="57">
        <v>208</v>
      </c>
      <c r="F12" s="57">
        <v>262</v>
      </c>
      <c r="G12" s="57">
        <v>349</v>
      </c>
      <c r="H12" s="57">
        <v>385</v>
      </c>
      <c r="I12" s="57">
        <v>509</v>
      </c>
      <c r="J12" s="57">
        <v>522</v>
      </c>
      <c r="K12" s="57">
        <v>739</v>
      </c>
      <c r="L12" s="57">
        <v>845</v>
      </c>
      <c r="M12" s="57">
        <v>1012</v>
      </c>
      <c r="N12" s="57">
        <v>985</v>
      </c>
      <c r="O12" s="57">
        <v>1060</v>
      </c>
      <c r="P12" s="57">
        <v>688</v>
      </c>
      <c r="Q12" s="57">
        <v>628</v>
      </c>
      <c r="R12" s="260">
        <v>706</v>
      </c>
      <c r="S12" s="140"/>
    </row>
    <row r="13" spans="1:19" ht="15.75" customHeight="1">
      <c r="A13" s="328" t="s">
        <v>253</v>
      </c>
      <c r="B13" s="328">
        <v>55</v>
      </c>
      <c r="C13" s="328">
        <v>77</v>
      </c>
      <c r="D13" s="327">
        <v>199</v>
      </c>
      <c r="E13" s="327">
        <v>229</v>
      </c>
      <c r="F13" s="327">
        <v>297</v>
      </c>
      <c r="G13" s="327">
        <v>373</v>
      </c>
      <c r="H13" s="327">
        <v>430</v>
      </c>
      <c r="I13" s="327">
        <v>369</v>
      </c>
      <c r="J13" s="327">
        <v>625</v>
      </c>
      <c r="K13" s="327">
        <v>849</v>
      </c>
      <c r="L13" s="327">
        <v>794</v>
      </c>
      <c r="M13" s="327">
        <v>1028</v>
      </c>
      <c r="N13" s="327">
        <v>873</v>
      </c>
      <c r="O13" s="327">
        <v>1035</v>
      </c>
      <c r="P13" s="327">
        <v>1558</v>
      </c>
      <c r="Q13" s="327">
        <f>1673-29</f>
        <v>1644</v>
      </c>
      <c r="R13" s="339">
        <v>2239</v>
      </c>
      <c r="S13" s="140"/>
    </row>
    <row r="14" spans="1:19" s="26" customFormat="1" ht="15.75" customHeight="1">
      <c r="A14" s="233" t="s">
        <v>138</v>
      </c>
      <c r="B14" s="233">
        <v>3015</v>
      </c>
      <c r="C14" s="233">
        <v>5556</v>
      </c>
      <c r="D14" s="57">
        <v>8123</v>
      </c>
      <c r="E14" s="57">
        <v>10620</v>
      </c>
      <c r="F14" s="57">
        <v>13416</v>
      </c>
      <c r="G14" s="57">
        <v>19584</v>
      </c>
      <c r="H14" s="57">
        <v>23466</v>
      </c>
      <c r="I14" s="57">
        <v>22593</v>
      </c>
      <c r="J14" s="57">
        <v>27955</v>
      </c>
      <c r="K14" s="57">
        <v>35573</v>
      </c>
      <c r="L14" s="57">
        <v>39556</v>
      </c>
      <c r="M14" s="57">
        <v>34852</v>
      </c>
      <c r="N14" s="57">
        <v>30397</v>
      </c>
      <c r="O14" s="57">
        <v>27774</v>
      </c>
      <c r="P14" s="57">
        <v>23723</v>
      </c>
      <c r="Q14" s="57">
        <f>23753-172</f>
        <v>23581</v>
      </c>
      <c r="R14" s="260">
        <v>26069</v>
      </c>
      <c r="S14" s="140"/>
    </row>
    <row r="15" spans="1:19" s="26" customFormat="1" ht="15.75" customHeight="1">
      <c r="A15" s="328" t="s">
        <v>13</v>
      </c>
      <c r="B15" s="328"/>
      <c r="C15" s="328"/>
      <c r="D15" s="327"/>
      <c r="E15" s="327"/>
      <c r="F15" s="327"/>
      <c r="G15" s="327"/>
      <c r="H15" s="327"/>
      <c r="I15" s="327"/>
      <c r="J15" s="327"/>
      <c r="K15" s="327"/>
      <c r="L15" s="327"/>
      <c r="M15" s="327">
        <v>1</v>
      </c>
      <c r="N15" s="327">
        <v>1</v>
      </c>
      <c r="O15" s="327"/>
      <c r="P15" s="327">
        <v>1</v>
      </c>
      <c r="Q15" s="327">
        <v>1</v>
      </c>
      <c r="R15" s="339">
        <v>0</v>
      </c>
      <c r="S15" s="140"/>
    </row>
    <row r="16" spans="1:19" s="26" customFormat="1" ht="15.75" customHeight="1">
      <c r="A16" s="233" t="s">
        <v>254</v>
      </c>
      <c r="B16" s="233"/>
      <c r="C16" s="233">
        <v>26</v>
      </c>
      <c r="D16" s="57">
        <v>38</v>
      </c>
      <c r="E16" s="57">
        <v>84</v>
      </c>
      <c r="F16" s="57"/>
      <c r="G16" s="57">
        <v>202</v>
      </c>
      <c r="H16" s="57">
        <v>97</v>
      </c>
      <c r="I16" s="57">
        <v>91</v>
      </c>
      <c r="J16" s="57">
        <v>474</v>
      </c>
      <c r="K16" s="57">
        <v>843</v>
      </c>
      <c r="L16" s="57">
        <v>370</v>
      </c>
      <c r="M16" s="57">
        <v>838</v>
      </c>
      <c r="N16" s="57">
        <v>636</v>
      </c>
      <c r="O16" s="57">
        <v>487</v>
      </c>
      <c r="P16" s="57">
        <v>587</v>
      </c>
      <c r="Q16" s="57">
        <v>744</v>
      </c>
      <c r="R16" s="260">
        <v>1024</v>
      </c>
      <c r="S16" s="140"/>
    </row>
    <row r="17" spans="1:20" s="26" customFormat="1" ht="15.75" customHeight="1">
      <c r="A17" s="328" t="s">
        <v>10</v>
      </c>
      <c r="B17" s="328">
        <v>309</v>
      </c>
      <c r="C17" s="328">
        <v>544</v>
      </c>
      <c r="D17" s="327">
        <v>880</v>
      </c>
      <c r="E17" s="327">
        <v>1065</v>
      </c>
      <c r="F17" s="327">
        <v>1495</v>
      </c>
      <c r="G17" s="327">
        <v>2609</v>
      </c>
      <c r="H17" s="327">
        <v>4955</v>
      </c>
      <c r="I17" s="327">
        <v>5893</v>
      </c>
      <c r="J17" s="327">
        <v>6392</v>
      </c>
      <c r="K17" s="327">
        <v>7133</v>
      </c>
      <c r="L17" s="327">
        <v>7843</v>
      </c>
      <c r="M17" s="327">
        <v>9681</v>
      </c>
      <c r="N17" s="327">
        <v>11124</v>
      </c>
      <c r="O17" s="327">
        <v>11824</v>
      </c>
      <c r="P17" s="327">
        <v>4747</v>
      </c>
      <c r="Q17" s="327">
        <v>5040</v>
      </c>
      <c r="R17" s="339">
        <v>5436</v>
      </c>
      <c r="S17" s="140"/>
      <c r="T17" s="24"/>
    </row>
    <row r="18" spans="1:19" s="26" customFormat="1" ht="15.75" customHeight="1">
      <c r="A18" s="233" t="s">
        <v>255</v>
      </c>
      <c r="B18" s="233"/>
      <c r="C18" s="233"/>
      <c r="D18" s="57"/>
      <c r="E18" s="57"/>
      <c r="F18" s="57"/>
      <c r="G18" s="57"/>
      <c r="H18" s="57"/>
      <c r="I18" s="57"/>
      <c r="J18" s="57">
        <v>1</v>
      </c>
      <c r="K18" s="57"/>
      <c r="L18" s="57"/>
      <c r="M18" s="57">
        <v>4</v>
      </c>
      <c r="N18" s="57">
        <v>4</v>
      </c>
      <c r="O18" s="57">
        <v>2</v>
      </c>
      <c r="P18" s="57">
        <v>2</v>
      </c>
      <c r="Q18" s="57">
        <v>6</v>
      </c>
      <c r="R18" s="260">
        <v>6</v>
      </c>
      <c r="S18" s="140"/>
    </row>
    <row r="19" spans="1:19" s="26" customFormat="1" ht="15.75" customHeight="1">
      <c r="A19" s="328" t="s">
        <v>256</v>
      </c>
      <c r="B19" s="328">
        <v>1</v>
      </c>
      <c r="C19" s="328">
        <v>1</v>
      </c>
      <c r="D19" s="327">
        <v>1</v>
      </c>
      <c r="E19" s="327">
        <v>70</v>
      </c>
      <c r="F19" s="327">
        <v>10</v>
      </c>
      <c r="G19" s="327">
        <v>15</v>
      </c>
      <c r="H19" s="327">
        <v>15</v>
      </c>
      <c r="I19" s="327">
        <v>17</v>
      </c>
      <c r="J19" s="327">
        <v>18</v>
      </c>
      <c r="K19" s="327">
        <v>23</v>
      </c>
      <c r="L19" s="327">
        <v>26</v>
      </c>
      <c r="M19" s="327">
        <v>33</v>
      </c>
      <c r="N19" s="327">
        <v>44</v>
      </c>
      <c r="O19" s="327">
        <v>47</v>
      </c>
      <c r="P19" s="327">
        <v>40</v>
      </c>
      <c r="Q19" s="327">
        <v>41</v>
      </c>
      <c r="R19" s="339">
        <v>44</v>
      </c>
      <c r="S19" s="140"/>
    </row>
    <row r="20" spans="1:19" s="26" customFormat="1" ht="15.75" customHeight="1">
      <c r="A20" s="233" t="s">
        <v>91</v>
      </c>
      <c r="B20" s="233">
        <v>117</v>
      </c>
      <c r="C20" s="233">
        <v>174</v>
      </c>
      <c r="D20" s="57">
        <v>367</v>
      </c>
      <c r="E20" s="57">
        <v>367</v>
      </c>
      <c r="F20" s="57">
        <v>370</v>
      </c>
      <c r="G20" s="57">
        <v>566</v>
      </c>
      <c r="H20" s="57">
        <v>694</v>
      </c>
      <c r="I20" s="57">
        <v>593</v>
      </c>
      <c r="J20" s="57">
        <v>667</v>
      </c>
      <c r="K20" s="57">
        <v>997</v>
      </c>
      <c r="L20" s="57">
        <v>1281</v>
      </c>
      <c r="M20" s="57">
        <v>1673</v>
      </c>
      <c r="N20" s="57">
        <v>1934</v>
      </c>
      <c r="O20" s="57">
        <v>1906</v>
      </c>
      <c r="P20" s="57">
        <v>2244</v>
      </c>
      <c r="Q20" s="57">
        <v>2282</v>
      </c>
      <c r="R20" s="260">
        <v>2402</v>
      </c>
      <c r="S20" s="140"/>
    </row>
    <row r="21" spans="1:19" s="26" customFormat="1" ht="15.75" customHeight="1">
      <c r="A21" s="328" t="s">
        <v>257</v>
      </c>
      <c r="B21" s="328"/>
      <c r="C21" s="328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>
        <v>4</v>
      </c>
      <c r="Q21" s="327"/>
      <c r="R21" s="339">
        <v>0</v>
      </c>
      <c r="S21" s="140"/>
    </row>
    <row r="22" spans="1:19" s="26" customFormat="1" ht="15.75" customHeight="1">
      <c r="A22" s="233" t="s">
        <v>258</v>
      </c>
      <c r="B22" s="233"/>
      <c r="C22" s="233"/>
      <c r="D22" s="57"/>
      <c r="E22" s="57"/>
      <c r="F22" s="57"/>
      <c r="G22" s="57"/>
      <c r="H22" s="57"/>
      <c r="I22" s="57"/>
      <c r="J22" s="57"/>
      <c r="K22" s="57"/>
      <c r="L22" s="57">
        <v>2</v>
      </c>
      <c r="M22" s="57">
        <v>1</v>
      </c>
      <c r="N22" s="57"/>
      <c r="O22" s="57">
        <v>2</v>
      </c>
      <c r="P22" s="57">
        <v>3</v>
      </c>
      <c r="Q22" s="57">
        <v>7</v>
      </c>
      <c r="R22" s="260">
        <v>6</v>
      </c>
      <c r="S22" s="140"/>
    </row>
    <row r="23" spans="1:19" s="26" customFormat="1" ht="15.75" customHeight="1">
      <c r="A23" s="328" t="s">
        <v>259</v>
      </c>
      <c r="B23" s="328"/>
      <c r="C23" s="328"/>
      <c r="D23" s="327">
        <v>1</v>
      </c>
      <c r="E23" s="327">
        <v>1</v>
      </c>
      <c r="F23" s="327"/>
      <c r="G23" s="327">
        <v>2</v>
      </c>
      <c r="H23" s="327">
        <v>3</v>
      </c>
      <c r="I23" s="327"/>
      <c r="J23" s="327">
        <v>1</v>
      </c>
      <c r="K23" s="327"/>
      <c r="L23" s="327">
        <v>5</v>
      </c>
      <c r="M23" s="327">
        <v>5</v>
      </c>
      <c r="N23" s="327">
        <v>6</v>
      </c>
      <c r="O23" s="327">
        <v>5</v>
      </c>
      <c r="P23" s="327">
        <v>7</v>
      </c>
      <c r="Q23" s="327">
        <v>12</v>
      </c>
      <c r="R23" s="339">
        <v>17</v>
      </c>
      <c r="S23" s="140"/>
    </row>
    <row r="24" spans="1:19" s="26" customFormat="1" ht="15.75" customHeight="1">
      <c r="A24" s="233" t="s">
        <v>260</v>
      </c>
      <c r="B24" s="233"/>
      <c r="C24" s="233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260">
        <v>0</v>
      </c>
      <c r="S24" s="140"/>
    </row>
    <row r="25" spans="1:19" ht="15.75" customHeight="1">
      <c r="A25" s="328" t="s">
        <v>103</v>
      </c>
      <c r="B25" s="328">
        <v>62</v>
      </c>
      <c r="C25" s="328">
        <v>63</v>
      </c>
      <c r="D25" s="327">
        <v>52</v>
      </c>
      <c r="E25" s="327">
        <v>78</v>
      </c>
      <c r="F25" s="327">
        <v>155</v>
      </c>
      <c r="G25" s="327">
        <v>194</v>
      </c>
      <c r="H25" s="327">
        <v>180</v>
      </c>
      <c r="I25" s="327">
        <v>182</v>
      </c>
      <c r="J25" s="327">
        <v>155</v>
      </c>
      <c r="K25" s="327">
        <v>148</v>
      </c>
      <c r="L25" s="327">
        <v>191</v>
      </c>
      <c r="M25" s="327">
        <v>170</v>
      </c>
      <c r="N25" s="327">
        <v>180</v>
      </c>
      <c r="O25" s="327">
        <v>218</v>
      </c>
      <c r="P25" s="327">
        <v>279</v>
      </c>
      <c r="Q25" s="327">
        <f>294-45</f>
        <v>249</v>
      </c>
      <c r="R25" s="339">
        <v>259</v>
      </c>
      <c r="S25" s="140"/>
    </row>
    <row r="26" spans="1:19" s="26" customFormat="1" ht="15.75" customHeight="1">
      <c r="A26" s="233" t="s">
        <v>41</v>
      </c>
      <c r="B26" s="233"/>
      <c r="C26" s="233"/>
      <c r="D26" s="57"/>
      <c r="E26" s="57"/>
      <c r="F26" s="57">
        <v>1</v>
      </c>
      <c r="G26" s="57"/>
      <c r="H26" s="57">
        <v>4</v>
      </c>
      <c r="I26" s="57">
        <v>3</v>
      </c>
      <c r="J26" s="57">
        <v>4</v>
      </c>
      <c r="K26" s="57">
        <v>4</v>
      </c>
      <c r="L26" s="57">
        <v>7</v>
      </c>
      <c r="M26" s="57">
        <v>20</v>
      </c>
      <c r="N26" s="57">
        <v>14</v>
      </c>
      <c r="O26" s="57">
        <v>13</v>
      </c>
      <c r="P26" s="57">
        <v>10</v>
      </c>
      <c r="Q26" s="57">
        <f>34-25</f>
        <v>9</v>
      </c>
      <c r="R26" s="260">
        <v>11</v>
      </c>
      <c r="S26" s="140"/>
    </row>
    <row r="27" spans="1:19" ht="15.75" customHeight="1">
      <c r="A27" s="328" t="s">
        <v>261</v>
      </c>
      <c r="B27" s="328">
        <v>39</v>
      </c>
      <c r="C27" s="328">
        <v>46</v>
      </c>
      <c r="D27" s="327">
        <v>120</v>
      </c>
      <c r="E27" s="327">
        <v>124</v>
      </c>
      <c r="F27" s="327">
        <v>174</v>
      </c>
      <c r="G27" s="327">
        <v>261</v>
      </c>
      <c r="H27" s="327">
        <v>408</v>
      </c>
      <c r="I27" s="327">
        <v>458</v>
      </c>
      <c r="J27" s="327">
        <v>637</v>
      </c>
      <c r="K27" s="327">
        <v>773</v>
      </c>
      <c r="L27" s="327">
        <v>719</v>
      </c>
      <c r="M27" s="327">
        <v>222</v>
      </c>
      <c r="N27" s="327">
        <v>541</v>
      </c>
      <c r="O27" s="327">
        <v>562</v>
      </c>
      <c r="P27" s="327">
        <v>611</v>
      </c>
      <c r="Q27" s="327">
        <v>445</v>
      </c>
      <c r="R27" s="339">
        <v>545</v>
      </c>
      <c r="S27" s="140"/>
    </row>
    <row r="28" spans="1:19" s="26" customFormat="1" ht="15.75" customHeight="1">
      <c r="A28" s="233" t="s">
        <v>262</v>
      </c>
      <c r="B28" s="233"/>
      <c r="C28" s="233"/>
      <c r="D28" s="57"/>
      <c r="E28" s="57"/>
      <c r="F28" s="57"/>
      <c r="G28" s="57"/>
      <c r="H28" s="57">
        <v>1</v>
      </c>
      <c r="I28" s="57">
        <v>1</v>
      </c>
      <c r="J28" s="57">
        <v>1</v>
      </c>
      <c r="K28" s="57"/>
      <c r="L28" s="57">
        <v>1</v>
      </c>
      <c r="M28" s="57">
        <v>1</v>
      </c>
      <c r="N28" s="57">
        <v>1</v>
      </c>
      <c r="O28" s="57">
        <v>1</v>
      </c>
      <c r="P28" s="57">
        <v>1</v>
      </c>
      <c r="Q28" s="57"/>
      <c r="R28" s="260">
        <v>1</v>
      </c>
      <c r="S28" s="140"/>
    </row>
    <row r="29" spans="1:19" ht="15.75" customHeight="1">
      <c r="A29" s="328" t="s">
        <v>263</v>
      </c>
      <c r="B29" s="328">
        <v>87</v>
      </c>
      <c r="C29" s="328">
        <v>100</v>
      </c>
      <c r="D29" s="327">
        <v>298</v>
      </c>
      <c r="E29" s="327">
        <v>441</v>
      </c>
      <c r="F29" s="327">
        <v>523</v>
      </c>
      <c r="G29" s="327">
        <v>616</v>
      </c>
      <c r="H29" s="327">
        <v>887</v>
      </c>
      <c r="I29" s="327">
        <v>716</v>
      </c>
      <c r="J29" s="327">
        <v>602</v>
      </c>
      <c r="K29" s="327">
        <v>668</v>
      </c>
      <c r="L29" s="327">
        <v>821</v>
      </c>
      <c r="M29" s="327">
        <v>822</v>
      </c>
      <c r="N29" s="327">
        <v>1506</v>
      </c>
      <c r="O29" s="327">
        <v>1653</v>
      </c>
      <c r="P29" s="327">
        <v>1864</v>
      </c>
      <c r="Q29" s="327">
        <v>1545</v>
      </c>
      <c r="R29" s="339">
        <v>1630</v>
      </c>
      <c r="S29" s="140"/>
    </row>
    <row r="30" spans="1:19" s="26" customFormat="1" ht="15.75" customHeight="1">
      <c r="A30" s="233" t="s">
        <v>142</v>
      </c>
      <c r="B30" s="233"/>
      <c r="C30" s="233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>
        <v>1</v>
      </c>
      <c r="Q30" s="57">
        <v>1</v>
      </c>
      <c r="R30" s="260">
        <v>1</v>
      </c>
      <c r="S30" s="140"/>
    </row>
    <row r="31" spans="1:19" ht="15.75" customHeight="1">
      <c r="A31" s="328" t="s">
        <v>264</v>
      </c>
      <c r="B31" s="328">
        <v>216</v>
      </c>
      <c r="C31" s="328">
        <v>421</v>
      </c>
      <c r="D31" s="328">
        <v>999</v>
      </c>
      <c r="E31" s="328">
        <v>1024</v>
      </c>
      <c r="F31" s="328">
        <v>1337</v>
      </c>
      <c r="G31" s="328">
        <v>1463</v>
      </c>
      <c r="H31" s="328">
        <v>1556</v>
      </c>
      <c r="I31" s="328">
        <v>1633</v>
      </c>
      <c r="J31" s="328">
        <v>1674</v>
      </c>
      <c r="K31" s="328">
        <v>1814</v>
      </c>
      <c r="L31" s="328">
        <v>2204</v>
      </c>
      <c r="M31" s="328">
        <v>2441</v>
      </c>
      <c r="N31" s="328">
        <v>2059</v>
      </c>
      <c r="O31" s="328">
        <v>2059</v>
      </c>
      <c r="P31" s="328">
        <v>2662</v>
      </c>
      <c r="Q31" s="328">
        <v>2317</v>
      </c>
      <c r="R31" s="339">
        <v>2214</v>
      </c>
      <c r="S31" s="40"/>
    </row>
    <row r="32" spans="1:19" s="26" customFormat="1" ht="16.5" customHeight="1">
      <c r="A32" s="233" t="s">
        <v>265</v>
      </c>
      <c r="B32" s="233">
        <v>229</v>
      </c>
      <c r="C32" s="233">
        <v>310</v>
      </c>
      <c r="D32" s="233">
        <v>483</v>
      </c>
      <c r="E32" s="233">
        <v>671</v>
      </c>
      <c r="F32" s="233">
        <v>736</v>
      </c>
      <c r="G32" s="233">
        <v>966</v>
      </c>
      <c r="H32" s="233">
        <v>1120</v>
      </c>
      <c r="I32" s="233">
        <v>1369</v>
      </c>
      <c r="J32" s="233">
        <v>1020</v>
      </c>
      <c r="K32" s="233">
        <v>934</v>
      </c>
      <c r="L32" s="233">
        <v>1864</v>
      </c>
      <c r="M32" s="233">
        <v>2159</v>
      </c>
      <c r="N32" s="233">
        <v>2624</v>
      </c>
      <c r="O32" s="233">
        <v>3034</v>
      </c>
      <c r="P32" s="233">
        <v>3150</v>
      </c>
      <c r="Q32" s="233">
        <v>3286</v>
      </c>
      <c r="R32" s="260">
        <v>3051</v>
      </c>
      <c r="S32" s="40"/>
    </row>
    <row r="33" spans="1:19" ht="15.75" customHeight="1">
      <c r="A33" s="328" t="s">
        <v>129</v>
      </c>
      <c r="B33" s="328"/>
      <c r="C33" s="328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>
        <v>2</v>
      </c>
      <c r="P33" s="328">
        <v>3</v>
      </c>
      <c r="Q33" s="328"/>
      <c r="R33" s="339">
        <v>0</v>
      </c>
      <c r="S33" s="40"/>
    </row>
    <row r="34" spans="1:19" s="26" customFormat="1" ht="15.75" customHeight="1">
      <c r="A34" s="233" t="s">
        <v>266</v>
      </c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60">
        <v>0</v>
      </c>
      <c r="S34" s="40"/>
    </row>
    <row r="35" spans="1:256" ht="17.25" customHeight="1">
      <c r="A35" s="328" t="s">
        <v>42</v>
      </c>
      <c r="B35" s="328"/>
      <c r="C35" s="328"/>
      <c r="D35" s="328"/>
      <c r="E35" s="328"/>
      <c r="F35" s="328"/>
      <c r="G35" s="328"/>
      <c r="H35" s="328">
        <v>5</v>
      </c>
      <c r="I35" s="328"/>
      <c r="J35" s="328"/>
      <c r="K35" s="328"/>
      <c r="L35" s="328"/>
      <c r="M35" s="328"/>
      <c r="N35" s="328"/>
      <c r="O35" s="328"/>
      <c r="P35" s="328">
        <v>0</v>
      </c>
      <c r="Q35" s="328"/>
      <c r="R35" s="339">
        <v>0</v>
      </c>
      <c r="S35" s="40"/>
      <c r="IP35" s="329"/>
      <c r="IQ35" s="329"/>
      <c r="IR35" s="330"/>
      <c r="IS35" s="331"/>
      <c r="IT35" s="331"/>
      <c r="IU35" s="331"/>
      <c r="IV35" s="331"/>
    </row>
    <row r="36" spans="1:256" s="26" customFormat="1" ht="16.5" thickBot="1">
      <c r="A36" s="248" t="s">
        <v>43</v>
      </c>
      <c r="B36" s="248">
        <v>9</v>
      </c>
      <c r="C36" s="248">
        <v>9</v>
      </c>
      <c r="D36" s="248">
        <v>33</v>
      </c>
      <c r="E36" s="248">
        <v>33</v>
      </c>
      <c r="F36" s="248">
        <v>56</v>
      </c>
      <c r="G36" s="248">
        <v>85</v>
      </c>
      <c r="H36" s="248">
        <v>127</v>
      </c>
      <c r="I36" s="248">
        <v>189</v>
      </c>
      <c r="J36" s="248">
        <v>358</v>
      </c>
      <c r="K36" s="248">
        <v>325</v>
      </c>
      <c r="L36" s="248">
        <v>541</v>
      </c>
      <c r="M36" s="248">
        <v>306</v>
      </c>
      <c r="N36" s="248">
        <v>500</v>
      </c>
      <c r="O36" s="248">
        <v>775</v>
      </c>
      <c r="P36" s="248">
        <v>903</v>
      </c>
      <c r="Q36" s="248">
        <v>828</v>
      </c>
      <c r="R36" s="261">
        <v>1198</v>
      </c>
      <c r="S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  <c r="IV36" s="40"/>
    </row>
    <row r="37" spans="1:18" ht="24" customHeight="1">
      <c r="A37" s="334"/>
      <c r="B37" s="333"/>
      <c r="C37" s="333"/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R37" s="140"/>
    </row>
    <row r="38" spans="1:19" ht="24" customHeight="1">
      <c r="A38" s="513" t="s">
        <v>116</v>
      </c>
      <c r="B38" s="513"/>
      <c r="C38" s="513"/>
      <c r="D38" s="513"/>
      <c r="E38" s="513"/>
      <c r="F38" s="513"/>
      <c r="G38" s="513"/>
      <c r="H38" s="513"/>
      <c r="I38" s="513"/>
      <c r="J38" s="513"/>
      <c r="K38" s="513"/>
      <c r="L38" s="513"/>
      <c r="M38" s="513"/>
      <c r="N38" s="513"/>
      <c r="O38" s="513"/>
      <c r="P38" s="513"/>
      <c r="Q38" s="513"/>
      <c r="R38" s="513"/>
      <c r="S38" s="143"/>
    </row>
    <row r="39" spans="1:19" ht="24" customHeight="1" thickBot="1">
      <c r="A39" s="514"/>
      <c r="B39" s="514"/>
      <c r="C39" s="514"/>
      <c r="D39" s="514"/>
      <c r="E39" s="514"/>
      <c r="F39" s="514"/>
      <c r="G39" s="514"/>
      <c r="H39" s="514"/>
      <c r="I39" s="514"/>
      <c r="J39" s="514"/>
      <c r="K39" s="514"/>
      <c r="L39" s="514"/>
      <c r="M39" s="514"/>
      <c r="N39" s="514"/>
      <c r="O39" s="514"/>
      <c r="P39" s="514"/>
      <c r="Q39" s="514"/>
      <c r="R39" s="514"/>
      <c r="S39" s="142"/>
    </row>
    <row r="40" spans="1:19" ht="18" thickTop="1">
      <c r="A40" s="340" t="s">
        <v>1</v>
      </c>
      <c r="B40" s="341">
        <v>1999</v>
      </c>
      <c r="C40" s="341">
        <v>2000</v>
      </c>
      <c r="D40" s="341">
        <v>2001</v>
      </c>
      <c r="E40" s="341">
        <v>2002</v>
      </c>
      <c r="F40" s="341">
        <v>2003</v>
      </c>
      <c r="G40" s="341">
        <v>2004</v>
      </c>
      <c r="H40" s="341">
        <v>2005</v>
      </c>
      <c r="I40" s="341">
        <v>2006</v>
      </c>
      <c r="J40" s="341">
        <v>2007</v>
      </c>
      <c r="K40" s="341">
        <v>2008</v>
      </c>
      <c r="L40" s="342">
        <v>2009</v>
      </c>
      <c r="M40" s="341">
        <v>2010</v>
      </c>
      <c r="N40" s="341">
        <v>2011</v>
      </c>
      <c r="O40" s="341">
        <v>2012</v>
      </c>
      <c r="P40" s="343">
        <v>2013</v>
      </c>
      <c r="Q40" s="341">
        <v>2014</v>
      </c>
      <c r="R40" s="359">
        <v>2015</v>
      </c>
      <c r="S40" s="144"/>
    </row>
    <row r="41" spans="1:19" ht="18" thickBot="1">
      <c r="A41" s="344" t="s">
        <v>14</v>
      </c>
      <c r="B41" s="345">
        <f aca="true" t="shared" si="1" ref="B41:M41">SUM(B42:B55)</f>
        <v>114</v>
      </c>
      <c r="C41" s="345">
        <f t="shared" si="1"/>
        <v>267</v>
      </c>
      <c r="D41" s="345">
        <f t="shared" si="1"/>
        <v>419</v>
      </c>
      <c r="E41" s="345">
        <f t="shared" si="1"/>
        <v>636</v>
      </c>
      <c r="F41" s="345">
        <f t="shared" si="1"/>
        <v>927</v>
      </c>
      <c r="G41" s="345">
        <f t="shared" si="1"/>
        <v>1322</v>
      </c>
      <c r="H41" s="345">
        <f t="shared" si="1"/>
        <v>1829</v>
      </c>
      <c r="I41" s="345">
        <f t="shared" si="1"/>
        <v>2201</v>
      </c>
      <c r="J41" s="345">
        <f t="shared" si="1"/>
        <v>2926</v>
      </c>
      <c r="K41" s="345">
        <f t="shared" si="1"/>
        <v>3770</v>
      </c>
      <c r="L41" s="345">
        <f t="shared" si="1"/>
        <v>4517</v>
      </c>
      <c r="M41" s="345">
        <f t="shared" si="1"/>
        <v>4380</v>
      </c>
      <c r="N41" s="345">
        <v>4725</v>
      </c>
      <c r="O41" s="345">
        <f>SUM(O42:O55)</f>
        <v>4969</v>
      </c>
      <c r="P41" s="346">
        <f>SUM(P42:P55)</f>
        <v>6577</v>
      </c>
      <c r="Q41" s="345">
        <f>SUM(Q42:Q55)</f>
        <v>7187</v>
      </c>
      <c r="R41" s="360">
        <f>SUM(R42:R55)</f>
        <v>7708</v>
      </c>
      <c r="S41" s="145"/>
    </row>
    <row r="42" spans="1:19" s="26" customFormat="1" ht="15.75">
      <c r="A42" s="141" t="s">
        <v>131</v>
      </c>
      <c r="B42" s="82">
        <v>1</v>
      </c>
      <c r="C42" s="82">
        <v>4</v>
      </c>
      <c r="D42" s="83">
        <v>4</v>
      </c>
      <c r="E42" s="84"/>
      <c r="F42" s="84"/>
      <c r="G42" s="84">
        <v>4</v>
      </c>
      <c r="H42" s="84">
        <v>1</v>
      </c>
      <c r="I42" s="84"/>
      <c r="J42" s="84"/>
      <c r="K42" s="84">
        <v>4</v>
      </c>
      <c r="L42" s="86">
        <v>9</v>
      </c>
      <c r="M42" s="78">
        <v>1</v>
      </c>
      <c r="N42" s="78"/>
      <c r="O42" s="78">
        <v>80</v>
      </c>
      <c r="P42" s="133">
        <v>0</v>
      </c>
      <c r="Q42" s="133">
        <v>1</v>
      </c>
      <c r="R42" s="363">
        <v>1</v>
      </c>
      <c r="S42" s="140"/>
    </row>
    <row r="43" spans="1:19" ht="15.75">
      <c r="A43" s="347" t="s">
        <v>267</v>
      </c>
      <c r="B43" s="348"/>
      <c r="C43" s="348"/>
      <c r="D43" s="349">
        <v>2</v>
      </c>
      <c r="E43" s="350">
        <v>3</v>
      </c>
      <c r="F43" s="350">
        <v>4</v>
      </c>
      <c r="G43" s="350">
        <v>7</v>
      </c>
      <c r="H43" s="350">
        <v>20</v>
      </c>
      <c r="I43" s="350">
        <v>17</v>
      </c>
      <c r="J43" s="350">
        <v>8</v>
      </c>
      <c r="K43" s="350">
        <v>29</v>
      </c>
      <c r="L43" s="351">
        <v>42</v>
      </c>
      <c r="M43" s="350">
        <v>4</v>
      </c>
      <c r="N43" s="350">
        <v>21</v>
      </c>
      <c r="O43" s="350">
        <v>39</v>
      </c>
      <c r="P43" s="352">
        <v>57</v>
      </c>
      <c r="Q43" s="352">
        <v>59</v>
      </c>
      <c r="R43" s="361">
        <v>101</v>
      </c>
      <c r="S43" s="140"/>
    </row>
    <row r="44" spans="1:19" s="26" customFormat="1" ht="15.75">
      <c r="A44" s="58" t="s">
        <v>39</v>
      </c>
      <c r="B44" s="82"/>
      <c r="C44" s="82"/>
      <c r="D44" s="83"/>
      <c r="E44" s="84"/>
      <c r="F44" s="84"/>
      <c r="G44" s="84"/>
      <c r="H44" s="84"/>
      <c r="I44" s="84"/>
      <c r="J44" s="84">
        <v>3</v>
      </c>
      <c r="K44" s="84">
        <v>3</v>
      </c>
      <c r="L44" s="86">
        <v>3</v>
      </c>
      <c r="M44" s="84">
        <v>4</v>
      </c>
      <c r="N44" s="84">
        <v>5</v>
      </c>
      <c r="O44" s="84">
        <v>4</v>
      </c>
      <c r="P44" s="85">
        <v>5</v>
      </c>
      <c r="Q44" s="85">
        <v>5</v>
      </c>
      <c r="R44" s="363">
        <v>6</v>
      </c>
      <c r="S44" s="140"/>
    </row>
    <row r="45" spans="1:19" ht="15.75">
      <c r="A45" s="347" t="s">
        <v>144</v>
      </c>
      <c r="B45" s="348">
        <v>111</v>
      </c>
      <c r="C45" s="348">
        <v>257</v>
      </c>
      <c r="D45" s="349">
        <v>400</v>
      </c>
      <c r="E45" s="350">
        <v>605</v>
      </c>
      <c r="F45" s="350">
        <v>879</v>
      </c>
      <c r="G45" s="350">
        <v>1250</v>
      </c>
      <c r="H45" s="350">
        <v>1698</v>
      </c>
      <c r="I45" s="350">
        <v>2016</v>
      </c>
      <c r="J45" s="350">
        <v>2640</v>
      </c>
      <c r="K45" s="350">
        <v>3281</v>
      </c>
      <c r="L45" s="351">
        <v>3799</v>
      </c>
      <c r="M45" s="350">
        <v>3878</v>
      </c>
      <c r="N45" s="350">
        <v>4147</v>
      </c>
      <c r="O45" s="350">
        <v>4286</v>
      </c>
      <c r="P45" s="352">
        <v>5872</v>
      </c>
      <c r="Q45" s="352">
        <v>6443</v>
      </c>
      <c r="R45" s="361">
        <v>6782</v>
      </c>
      <c r="S45" s="140"/>
    </row>
    <row r="46" spans="1:19" s="26" customFormat="1" ht="15.75">
      <c r="A46" s="58" t="s">
        <v>268</v>
      </c>
      <c r="B46" s="82"/>
      <c r="C46" s="82"/>
      <c r="D46" s="83">
        <v>1</v>
      </c>
      <c r="E46" s="84">
        <v>1</v>
      </c>
      <c r="F46" s="84">
        <v>4</v>
      </c>
      <c r="G46" s="84">
        <v>7</v>
      </c>
      <c r="H46" s="84">
        <v>12</v>
      </c>
      <c r="I46" s="84">
        <v>30</v>
      </c>
      <c r="J46" s="84">
        <v>73</v>
      </c>
      <c r="K46" s="84">
        <v>143</v>
      </c>
      <c r="L46" s="86">
        <v>294</v>
      </c>
      <c r="M46" s="84">
        <v>126</v>
      </c>
      <c r="N46" s="84">
        <v>132</v>
      </c>
      <c r="O46" s="84">
        <v>122</v>
      </c>
      <c r="P46" s="85">
        <v>151</v>
      </c>
      <c r="Q46" s="85">
        <v>152</v>
      </c>
      <c r="R46" s="363">
        <v>136</v>
      </c>
      <c r="S46" s="140"/>
    </row>
    <row r="47" spans="1:19" ht="15.75">
      <c r="A47" s="347" t="s">
        <v>19</v>
      </c>
      <c r="B47" s="348"/>
      <c r="C47" s="348"/>
      <c r="D47" s="349"/>
      <c r="E47" s="350"/>
      <c r="F47" s="350"/>
      <c r="G47" s="350"/>
      <c r="H47" s="350"/>
      <c r="I47" s="350"/>
      <c r="J47" s="350"/>
      <c r="K47" s="350">
        <v>1</v>
      </c>
      <c r="L47" s="351">
        <v>4</v>
      </c>
      <c r="M47" s="350">
        <v>2</v>
      </c>
      <c r="N47" s="350">
        <v>1</v>
      </c>
      <c r="O47" s="350">
        <v>1</v>
      </c>
      <c r="P47" s="352">
        <v>1</v>
      </c>
      <c r="Q47" s="352">
        <v>1</v>
      </c>
      <c r="R47" s="361">
        <v>0</v>
      </c>
      <c r="S47" s="140"/>
    </row>
    <row r="48" spans="1:19" s="26" customFormat="1" ht="15.75">
      <c r="A48" s="58" t="s">
        <v>269</v>
      </c>
      <c r="B48" s="82"/>
      <c r="C48" s="82"/>
      <c r="D48" s="83"/>
      <c r="E48" s="84"/>
      <c r="F48" s="84"/>
      <c r="G48" s="84"/>
      <c r="H48" s="84"/>
      <c r="I48" s="84"/>
      <c r="J48" s="84">
        <v>2</v>
      </c>
      <c r="K48" s="84">
        <v>4</v>
      </c>
      <c r="L48" s="86">
        <v>6</v>
      </c>
      <c r="M48" s="84">
        <v>5</v>
      </c>
      <c r="N48" s="84">
        <v>5</v>
      </c>
      <c r="O48" s="84">
        <v>4</v>
      </c>
      <c r="P48" s="85">
        <v>4</v>
      </c>
      <c r="Q48" s="85">
        <v>4</v>
      </c>
      <c r="R48" s="363">
        <v>6</v>
      </c>
      <c r="S48" s="140"/>
    </row>
    <row r="49" spans="1:19" ht="15.75">
      <c r="A49" s="347" t="s">
        <v>115</v>
      </c>
      <c r="B49" s="348"/>
      <c r="C49" s="348"/>
      <c r="D49" s="349"/>
      <c r="E49" s="350"/>
      <c r="F49" s="350">
        <v>1</v>
      </c>
      <c r="G49" s="350">
        <v>2</v>
      </c>
      <c r="H49" s="350">
        <v>2</v>
      </c>
      <c r="I49" s="350">
        <v>4</v>
      </c>
      <c r="J49" s="350">
        <v>9</v>
      </c>
      <c r="K49" s="350">
        <v>8</v>
      </c>
      <c r="L49" s="351">
        <v>7</v>
      </c>
      <c r="M49" s="350">
        <v>9</v>
      </c>
      <c r="N49" s="350">
        <v>10</v>
      </c>
      <c r="O49" s="350">
        <v>7</v>
      </c>
      <c r="P49" s="352">
        <v>8</v>
      </c>
      <c r="Q49" s="352">
        <v>15</v>
      </c>
      <c r="R49" s="361">
        <v>21</v>
      </c>
      <c r="S49" s="140"/>
    </row>
    <row r="50" spans="1:19" s="26" customFormat="1" ht="15.75">
      <c r="A50" s="58" t="s">
        <v>270</v>
      </c>
      <c r="B50" s="82">
        <v>2</v>
      </c>
      <c r="C50" s="82">
        <v>4</v>
      </c>
      <c r="D50" s="83">
        <v>10</v>
      </c>
      <c r="E50" s="84">
        <v>21</v>
      </c>
      <c r="F50" s="84">
        <v>26</v>
      </c>
      <c r="G50" s="84">
        <v>38</v>
      </c>
      <c r="H50" s="84">
        <v>59</v>
      </c>
      <c r="I50" s="84">
        <v>77</v>
      </c>
      <c r="J50" s="84">
        <v>115</v>
      </c>
      <c r="K50" s="84">
        <v>200</v>
      </c>
      <c r="L50" s="86">
        <v>218</v>
      </c>
      <c r="M50" s="84">
        <v>258</v>
      </c>
      <c r="N50" s="84">
        <v>299</v>
      </c>
      <c r="O50" s="84">
        <v>272</v>
      </c>
      <c r="P50" s="85">
        <v>275</v>
      </c>
      <c r="Q50" s="85">
        <v>314</v>
      </c>
      <c r="R50" s="363">
        <v>445</v>
      </c>
      <c r="S50" s="140"/>
    </row>
    <row r="51" spans="1:19" ht="15.75">
      <c r="A51" s="347" t="s">
        <v>271</v>
      </c>
      <c r="B51" s="348"/>
      <c r="C51" s="348"/>
      <c r="D51" s="349"/>
      <c r="E51" s="350"/>
      <c r="F51" s="350">
        <v>1</v>
      </c>
      <c r="G51" s="350">
        <v>1</v>
      </c>
      <c r="H51" s="350">
        <v>2</v>
      </c>
      <c r="I51" s="350">
        <v>1</v>
      </c>
      <c r="J51" s="350">
        <v>1</v>
      </c>
      <c r="K51" s="350">
        <v>2</v>
      </c>
      <c r="L51" s="351">
        <v>5</v>
      </c>
      <c r="M51" s="350">
        <v>1</v>
      </c>
      <c r="N51" s="350">
        <v>4</v>
      </c>
      <c r="O51" s="350">
        <v>3</v>
      </c>
      <c r="P51" s="352">
        <v>3</v>
      </c>
      <c r="Q51" s="352">
        <v>3</v>
      </c>
      <c r="R51" s="361">
        <v>4</v>
      </c>
      <c r="S51" s="140"/>
    </row>
    <row r="52" spans="1:19" s="26" customFormat="1" ht="15.75">
      <c r="A52" s="58" t="s">
        <v>272</v>
      </c>
      <c r="B52" s="82"/>
      <c r="C52" s="82">
        <v>2</v>
      </c>
      <c r="D52" s="83">
        <v>2</v>
      </c>
      <c r="E52" s="84">
        <v>5</v>
      </c>
      <c r="F52" s="84">
        <v>11</v>
      </c>
      <c r="G52" s="84">
        <v>13</v>
      </c>
      <c r="H52" s="84">
        <v>34</v>
      </c>
      <c r="I52" s="84">
        <v>52</v>
      </c>
      <c r="J52" s="84">
        <v>68</v>
      </c>
      <c r="K52" s="84">
        <v>87</v>
      </c>
      <c r="L52" s="86">
        <v>116</v>
      </c>
      <c r="M52" s="84">
        <v>83</v>
      </c>
      <c r="N52" s="84">
        <v>90</v>
      </c>
      <c r="O52" s="84">
        <v>135</v>
      </c>
      <c r="P52" s="85">
        <v>185</v>
      </c>
      <c r="Q52" s="85">
        <v>176</v>
      </c>
      <c r="R52" s="363">
        <v>193</v>
      </c>
      <c r="S52" s="140"/>
    </row>
    <row r="53" spans="1:19" ht="15.75">
      <c r="A53" s="347" t="s">
        <v>143</v>
      </c>
      <c r="B53" s="348"/>
      <c r="C53" s="348"/>
      <c r="D53" s="349"/>
      <c r="E53" s="350"/>
      <c r="F53" s="350"/>
      <c r="G53" s="350"/>
      <c r="H53" s="350"/>
      <c r="I53" s="350"/>
      <c r="J53" s="350"/>
      <c r="K53" s="350"/>
      <c r="L53" s="351"/>
      <c r="M53" s="350"/>
      <c r="N53" s="350"/>
      <c r="O53" s="350"/>
      <c r="P53" s="352">
        <v>1</v>
      </c>
      <c r="Q53" s="352">
        <v>1</v>
      </c>
      <c r="R53" s="361">
        <v>2</v>
      </c>
      <c r="S53" s="140"/>
    </row>
    <row r="54" spans="1:19" s="26" customFormat="1" ht="15.75">
      <c r="A54" s="58" t="s">
        <v>26</v>
      </c>
      <c r="B54" s="82"/>
      <c r="C54" s="82"/>
      <c r="D54" s="83"/>
      <c r="E54" s="84">
        <v>1</v>
      </c>
      <c r="F54" s="84">
        <v>1</v>
      </c>
      <c r="G54" s="84"/>
      <c r="H54" s="84"/>
      <c r="I54" s="84">
        <v>1</v>
      </c>
      <c r="J54" s="84">
        <v>2</v>
      </c>
      <c r="K54" s="84">
        <v>1</v>
      </c>
      <c r="L54" s="86">
        <v>1</v>
      </c>
      <c r="M54" s="84"/>
      <c r="N54" s="84">
        <v>0</v>
      </c>
      <c r="O54" s="84"/>
      <c r="P54" s="85">
        <v>1</v>
      </c>
      <c r="Q54" s="85">
        <v>2</v>
      </c>
      <c r="R54" s="363">
        <v>1</v>
      </c>
      <c r="S54" s="140"/>
    </row>
    <row r="55" spans="1:19" ht="16.5" thickBot="1">
      <c r="A55" s="353" t="s">
        <v>27</v>
      </c>
      <c r="B55" s="354"/>
      <c r="C55" s="354"/>
      <c r="D55" s="355"/>
      <c r="E55" s="356"/>
      <c r="F55" s="356"/>
      <c r="G55" s="356"/>
      <c r="H55" s="356">
        <v>1</v>
      </c>
      <c r="I55" s="356">
        <v>3</v>
      </c>
      <c r="J55" s="356">
        <v>5</v>
      </c>
      <c r="K55" s="356">
        <v>7</v>
      </c>
      <c r="L55" s="357">
        <v>13</v>
      </c>
      <c r="M55" s="356">
        <v>9</v>
      </c>
      <c r="N55" s="356">
        <v>11</v>
      </c>
      <c r="O55" s="356">
        <v>16</v>
      </c>
      <c r="P55" s="358">
        <v>14</v>
      </c>
      <c r="Q55" s="358">
        <v>11</v>
      </c>
      <c r="R55" s="362">
        <v>10</v>
      </c>
      <c r="S55" s="140"/>
    </row>
  </sheetData>
  <sheetProtection/>
  <mergeCells count="2">
    <mergeCell ref="A38:R39"/>
    <mergeCell ref="A1:R1"/>
  </mergeCells>
  <printOptions/>
  <pageMargins left="0.7500000000000001" right="0.7500000000000001" top="1" bottom="0.77" header="0.5" footer="0.5"/>
  <pageSetup fitToHeight="3" horizontalDpi="600" verticalDpi="600" orientation="landscape" paperSize="9" scale="5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S40"/>
  <sheetViews>
    <sheetView zoomScale="80" zoomScaleNormal="80" zoomScalePageLayoutView="0" workbookViewId="0" topLeftCell="A1">
      <pane xSplit="1" topLeftCell="F1" activePane="topRight" state="frozen"/>
      <selection pane="topLeft" activeCell="A1" sqref="A1"/>
      <selection pane="topRight" activeCell="A1" sqref="A1:R1"/>
    </sheetView>
  </sheetViews>
  <sheetFormatPr defaultColWidth="9.140625" defaultRowHeight="12.75"/>
  <cols>
    <col min="1" max="1" width="50.8515625" style="0" bestFit="1" customWidth="1"/>
    <col min="2" max="7" width="9.57421875" style="0" customWidth="1"/>
    <col min="8" max="15" width="9.7109375" style="0" customWidth="1"/>
    <col min="16" max="16" width="9.57421875" style="0" bestFit="1" customWidth="1"/>
    <col min="17" max="18" width="11.57421875" style="0" customWidth="1"/>
  </cols>
  <sheetData>
    <row r="1" spans="1:18" ht="43.5" customHeight="1" thickBot="1">
      <c r="A1" s="516" t="s">
        <v>104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</row>
    <row r="2" spans="1:18" ht="18.75" thickTop="1">
      <c r="A2" s="366" t="s">
        <v>1</v>
      </c>
      <c r="B2" s="366">
        <v>1999</v>
      </c>
      <c r="C2" s="366">
        <v>2000</v>
      </c>
      <c r="D2" s="366">
        <v>2001</v>
      </c>
      <c r="E2" s="366">
        <v>2002</v>
      </c>
      <c r="F2" s="366">
        <v>2003</v>
      </c>
      <c r="G2" s="366">
        <v>2004</v>
      </c>
      <c r="H2" s="366">
        <v>2005</v>
      </c>
      <c r="I2" s="366">
        <v>2006</v>
      </c>
      <c r="J2" s="366">
        <v>2007</v>
      </c>
      <c r="K2" s="366">
        <v>2008</v>
      </c>
      <c r="L2" s="366">
        <v>2009</v>
      </c>
      <c r="M2" s="366">
        <v>2010</v>
      </c>
      <c r="N2" s="366">
        <v>2011</v>
      </c>
      <c r="O2" s="366">
        <v>2012</v>
      </c>
      <c r="P2" s="366">
        <v>2013</v>
      </c>
      <c r="Q2" s="366">
        <v>2014</v>
      </c>
      <c r="R2" s="369">
        <v>2015</v>
      </c>
    </row>
    <row r="3" spans="1:18" ht="18" thickBot="1">
      <c r="A3" s="367" t="s">
        <v>14</v>
      </c>
      <c r="B3" s="368">
        <f aca="true" t="shared" si="0" ref="B3:M3">SUM(B4:B17)</f>
        <v>94</v>
      </c>
      <c r="C3" s="368">
        <f t="shared" si="0"/>
        <v>156</v>
      </c>
      <c r="D3" s="368">
        <f t="shared" si="0"/>
        <v>194</v>
      </c>
      <c r="E3" s="368">
        <f t="shared" si="0"/>
        <v>303</v>
      </c>
      <c r="F3" s="368">
        <f t="shared" si="0"/>
        <v>450</v>
      </c>
      <c r="G3" s="368">
        <f t="shared" si="0"/>
        <v>862</v>
      </c>
      <c r="H3" s="368">
        <f t="shared" si="0"/>
        <v>1037</v>
      </c>
      <c r="I3" s="368">
        <f t="shared" si="0"/>
        <v>1556</v>
      </c>
      <c r="J3" s="368">
        <f t="shared" si="0"/>
        <v>1576</v>
      </c>
      <c r="K3" s="368">
        <f t="shared" si="0"/>
        <v>2405</v>
      </c>
      <c r="L3" s="368">
        <f t="shared" si="0"/>
        <v>2775</v>
      </c>
      <c r="M3" s="368">
        <f t="shared" si="0"/>
        <v>2515</v>
      </c>
      <c r="N3" s="368">
        <v>2425</v>
      </c>
      <c r="O3" s="368">
        <f>SUM(O4:O17)</f>
        <v>2847</v>
      </c>
      <c r="P3" s="368">
        <f>SUM(P4:P17)</f>
        <v>3434</v>
      </c>
      <c r="Q3" s="368">
        <f>SUM(Q4:Q17)</f>
        <v>3786</v>
      </c>
      <c r="R3" s="370">
        <f>SUM(R4:R17)</f>
        <v>4585</v>
      </c>
    </row>
    <row r="4" spans="1:18" s="375" customFormat="1" ht="13.5">
      <c r="A4" s="258" t="s">
        <v>111</v>
      </c>
      <c r="B4" s="81">
        <v>2</v>
      </c>
      <c r="C4" s="81">
        <v>2</v>
      </c>
      <c r="D4" s="81">
        <v>2</v>
      </c>
      <c r="E4" s="81">
        <v>2</v>
      </c>
      <c r="F4" s="81">
        <v>3</v>
      </c>
      <c r="G4" s="81">
        <v>13</v>
      </c>
      <c r="H4" s="81">
        <v>17</v>
      </c>
      <c r="I4" s="81">
        <v>18</v>
      </c>
      <c r="J4" s="81">
        <v>14</v>
      </c>
      <c r="K4" s="81">
        <v>28</v>
      </c>
      <c r="L4" s="81">
        <v>46</v>
      </c>
      <c r="M4" s="81">
        <v>38</v>
      </c>
      <c r="N4" s="81">
        <v>41</v>
      </c>
      <c r="O4" s="81">
        <v>62</v>
      </c>
      <c r="P4" s="81">
        <v>65</v>
      </c>
      <c r="Q4" s="81">
        <v>77</v>
      </c>
      <c r="R4" s="259">
        <v>93</v>
      </c>
    </row>
    <row r="5" spans="1:19" ht="13.5">
      <c r="A5" s="364" t="s">
        <v>273</v>
      </c>
      <c r="B5" s="365">
        <v>12</v>
      </c>
      <c r="C5" s="365">
        <v>12</v>
      </c>
      <c r="D5" s="365">
        <v>34</v>
      </c>
      <c r="E5" s="365">
        <v>54</v>
      </c>
      <c r="F5" s="365">
        <v>88</v>
      </c>
      <c r="G5" s="365">
        <v>385</v>
      </c>
      <c r="H5" s="365">
        <v>407</v>
      </c>
      <c r="I5" s="365">
        <v>780</v>
      </c>
      <c r="J5" s="365">
        <v>624</v>
      </c>
      <c r="K5" s="365">
        <v>928</v>
      </c>
      <c r="L5" s="365">
        <v>1118</v>
      </c>
      <c r="M5" s="365">
        <v>773</v>
      </c>
      <c r="N5" s="365">
        <v>638</v>
      </c>
      <c r="O5" s="365">
        <v>597</v>
      </c>
      <c r="P5" s="365">
        <v>701</v>
      </c>
      <c r="Q5" s="365">
        <v>765</v>
      </c>
      <c r="R5" s="371">
        <v>755</v>
      </c>
      <c r="S5" s="23"/>
    </row>
    <row r="6" spans="1:19" s="375" customFormat="1" ht="13.5">
      <c r="A6" s="233" t="s">
        <v>130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>
        <v>1</v>
      </c>
      <c r="P6" s="57">
        <v>8</v>
      </c>
      <c r="Q6" s="57">
        <v>15</v>
      </c>
      <c r="R6" s="260">
        <v>16</v>
      </c>
      <c r="S6" s="23"/>
    </row>
    <row r="7" spans="1:19" ht="13.5">
      <c r="A7" s="364" t="s">
        <v>274</v>
      </c>
      <c r="B7" s="365">
        <v>25</v>
      </c>
      <c r="C7" s="365">
        <v>60</v>
      </c>
      <c r="D7" s="365">
        <v>75</v>
      </c>
      <c r="E7" s="365">
        <v>112</v>
      </c>
      <c r="F7" s="365">
        <v>163</v>
      </c>
      <c r="G7" s="365">
        <v>247</v>
      </c>
      <c r="H7" s="365">
        <v>299</v>
      </c>
      <c r="I7" s="365">
        <v>422</v>
      </c>
      <c r="J7" s="365">
        <v>475</v>
      </c>
      <c r="K7" s="365">
        <v>339</v>
      </c>
      <c r="L7" s="365">
        <v>508</v>
      </c>
      <c r="M7" s="365">
        <v>589</v>
      </c>
      <c r="N7" s="365">
        <v>484</v>
      </c>
      <c r="O7" s="365">
        <v>709</v>
      </c>
      <c r="P7" s="365">
        <v>740</v>
      </c>
      <c r="Q7" s="365">
        <v>817</v>
      </c>
      <c r="R7" s="371">
        <v>842</v>
      </c>
      <c r="S7" s="23"/>
    </row>
    <row r="8" spans="1:19" s="375" customFormat="1" ht="13.5">
      <c r="A8" s="233" t="s">
        <v>275</v>
      </c>
      <c r="B8" s="57">
        <v>8</v>
      </c>
      <c r="C8" s="57">
        <v>16</v>
      </c>
      <c r="D8" s="57">
        <v>10</v>
      </c>
      <c r="E8" s="57">
        <v>14</v>
      </c>
      <c r="F8" s="57">
        <v>39</v>
      </c>
      <c r="G8" s="57">
        <v>33</v>
      </c>
      <c r="H8" s="57">
        <v>38</v>
      </c>
      <c r="I8" s="57">
        <v>39</v>
      </c>
      <c r="J8" s="57">
        <v>47</v>
      </c>
      <c r="K8" s="57">
        <v>39</v>
      </c>
      <c r="L8" s="57">
        <v>64</v>
      </c>
      <c r="M8" s="57">
        <v>70</v>
      </c>
      <c r="N8" s="57">
        <v>48</v>
      </c>
      <c r="O8" s="57">
        <v>42</v>
      </c>
      <c r="P8" s="57">
        <v>39</v>
      </c>
      <c r="Q8" s="57">
        <v>58</v>
      </c>
      <c r="R8" s="260">
        <v>66</v>
      </c>
      <c r="S8" s="23"/>
    </row>
    <row r="9" spans="1:19" ht="13.5">
      <c r="A9" s="364" t="s">
        <v>276</v>
      </c>
      <c r="B9" s="365"/>
      <c r="C9" s="365"/>
      <c r="D9" s="365">
        <v>3</v>
      </c>
      <c r="E9" s="365">
        <v>3</v>
      </c>
      <c r="F9" s="365"/>
      <c r="G9" s="365">
        <v>7</v>
      </c>
      <c r="H9" s="365">
        <v>11</v>
      </c>
      <c r="I9" s="365">
        <v>11</v>
      </c>
      <c r="J9" s="365">
        <v>16</v>
      </c>
      <c r="K9" s="365">
        <v>23</v>
      </c>
      <c r="L9" s="365">
        <v>33</v>
      </c>
      <c r="M9" s="365">
        <v>54</v>
      </c>
      <c r="N9" s="365">
        <v>68</v>
      </c>
      <c r="O9" s="365">
        <v>100</v>
      </c>
      <c r="P9" s="365">
        <v>93</v>
      </c>
      <c r="Q9" s="365">
        <v>71</v>
      </c>
      <c r="R9" s="371">
        <v>94</v>
      </c>
      <c r="S9" s="23"/>
    </row>
    <row r="10" spans="1:19" s="375" customFormat="1" ht="13.5">
      <c r="A10" s="233" t="s">
        <v>277</v>
      </c>
      <c r="B10" s="57">
        <v>4</v>
      </c>
      <c r="C10" s="57">
        <v>5</v>
      </c>
      <c r="D10" s="57">
        <v>5</v>
      </c>
      <c r="E10" s="57">
        <v>5</v>
      </c>
      <c r="F10" s="57">
        <v>6</v>
      </c>
      <c r="G10" s="57">
        <v>7</v>
      </c>
      <c r="H10" s="57">
        <v>6</v>
      </c>
      <c r="I10" s="57">
        <v>7</v>
      </c>
      <c r="J10" s="57">
        <v>7</v>
      </c>
      <c r="K10" s="57">
        <v>8</v>
      </c>
      <c r="L10" s="57">
        <v>8</v>
      </c>
      <c r="M10" s="57">
        <v>11</v>
      </c>
      <c r="N10" s="57">
        <v>16</v>
      </c>
      <c r="O10" s="57">
        <v>15</v>
      </c>
      <c r="P10" s="57">
        <v>34</v>
      </c>
      <c r="Q10" s="57">
        <v>24</v>
      </c>
      <c r="R10" s="260">
        <v>35</v>
      </c>
      <c r="S10" s="23"/>
    </row>
    <row r="11" spans="1:19" ht="13.5">
      <c r="A11" s="364" t="s">
        <v>278</v>
      </c>
      <c r="B11" s="365">
        <v>1</v>
      </c>
      <c r="C11" s="365">
        <v>2</v>
      </c>
      <c r="D11" s="365">
        <v>3</v>
      </c>
      <c r="E11" s="365">
        <v>6</v>
      </c>
      <c r="F11" s="365">
        <v>2</v>
      </c>
      <c r="G11" s="365">
        <v>4</v>
      </c>
      <c r="H11" s="365">
        <v>8</v>
      </c>
      <c r="I11" s="365">
        <v>8</v>
      </c>
      <c r="J11" s="365">
        <v>33</v>
      </c>
      <c r="K11" s="365">
        <v>28</v>
      </c>
      <c r="L11" s="365">
        <v>41</v>
      </c>
      <c r="M11" s="365">
        <v>46</v>
      </c>
      <c r="N11" s="365">
        <v>44</v>
      </c>
      <c r="O11" s="365">
        <v>65</v>
      </c>
      <c r="P11" s="365">
        <v>79</v>
      </c>
      <c r="Q11" s="365">
        <v>75</v>
      </c>
      <c r="R11" s="371">
        <v>113</v>
      </c>
      <c r="S11" s="23"/>
    </row>
    <row r="12" spans="1:19" s="375" customFormat="1" ht="13.5">
      <c r="A12" s="233" t="s">
        <v>279</v>
      </c>
      <c r="B12" s="57"/>
      <c r="C12" s="57">
        <v>1</v>
      </c>
      <c r="D12" s="57">
        <v>1</v>
      </c>
      <c r="E12" s="57">
        <v>1</v>
      </c>
      <c r="F12" s="57">
        <v>1</v>
      </c>
      <c r="G12" s="57">
        <v>5</v>
      </c>
      <c r="H12" s="57">
        <v>6</v>
      </c>
      <c r="I12" s="57">
        <v>5</v>
      </c>
      <c r="J12" s="57">
        <v>5</v>
      </c>
      <c r="K12" s="57"/>
      <c r="L12" s="57">
        <v>5</v>
      </c>
      <c r="M12" s="57">
        <v>6</v>
      </c>
      <c r="N12" s="57"/>
      <c r="O12" s="57"/>
      <c r="P12" s="57">
        <v>8</v>
      </c>
      <c r="Q12" s="57"/>
      <c r="R12" s="260">
        <v>10</v>
      </c>
      <c r="S12" s="23"/>
    </row>
    <row r="13" spans="1:19" ht="13.5">
      <c r="A13" s="364" t="s">
        <v>280</v>
      </c>
      <c r="B13" s="365">
        <v>1</v>
      </c>
      <c r="C13" s="365">
        <v>1</v>
      </c>
      <c r="D13" s="365">
        <v>1</v>
      </c>
      <c r="E13" s="365">
        <v>1</v>
      </c>
      <c r="F13" s="365"/>
      <c r="G13" s="365">
        <v>9</v>
      </c>
      <c r="H13" s="365">
        <v>3</v>
      </c>
      <c r="I13" s="365">
        <v>11</v>
      </c>
      <c r="J13" s="365">
        <v>18</v>
      </c>
      <c r="K13" s="365">
        <v>45</v>
      </c>
      <c r="L13" s="365">
        <v>46</v>
      </c>
      <c r="M13" s="365">
        <v>87</v>
      </c>
      <c r="N13" s="365">
        <v>84</v>
      </c>
      <c r="O13" s="365">
        <v>154</v>
      </c>
      <c r="P13" s="365">
        <v>232</v>
      </c>
      <c r="Q13" s="365">
        <v>214</v>
      </c>
      <c r="R13" s="371">
        <v>314</v>
      </c>
      <c r="S13" s="23"/>
    </row>
    <row r="14" spans="1:19" s="375" customFormat="1" ht="13.5">
      <c r="A14" s="233" t="s">
        <v>281</v>
      </c>
      <c r="B14" s="57">
        <v>3</v>
      </c>
      <c r="C14" s="57">
        <v>6</v>
      </c>
      <c r="D14" s="57">
        <v>6</v>
      </c>
      <c r="E14" s="57">
        <v>5</v>
      </c>
      <c r="F14" s="57">
        <v>10</v>
      </c>
      <c r="G14" s="57">
        <v>17</v>
      </c>
      <c r="H14" s="57">
        <v>28</v>
      </c>
      <c r="I14" s="57">
        <v>30</v>
      </c>
      <c r="J14" s="57">
        <v>38</v>
      </c>
      <c r="K14" s="57">
        <v>45</v>
      </c>
      <c r="L14" s="57">
        <v>77</v>
      </c>
      <c r="M14" s="57">
        <v>134</v>
      </c>
      <c r="N14" s="57">
        <v>164</v>
      </c>
      <c r="O14" s="57">
        <v>185</v>
      </c>
      <c r="P14" s="57">
        <v>288</v>
      </c>
      <c r="Q14" s="57">
        <f>280-11</f>
        <v>269</v>
      </c>
      <c r="R14" s="260">
        <v>352</v>
      </c>
      <c r="S14" s="23"/>
    </row>
    <row r="15" spans="1:19" ht="13.5">
      <c r="A15" s="364" t="s">
        <v>24</v>
      </c>
      <c r="B15" s="365">
        <v>2</v>
      </c>
      <c r="C15" s="365">
        <v>3</v>
      </c>
      <c r="D15" s="365">
        <v>5</v>
      </c>
      <c r="E15" s="365">
        <v>8</v>
      </c>
      <c r="F15" s="365">
        <v>34</v>
      </c>
      <c r="G15" s="365">
        <v>48</v>
      </c>
      <c r="H15" s="365">
        <v>53</v>
      </c>
      <c r="I15" s="365">
        <v>53</v>
      </c>
      <c r="J15" s="365">
        <v>64</v>
      </c>
      <c r="K15" s="365">
        <v>65</v>
      </c>
      <c r="L15" s="365">
        <v>93</v>
      </c>
      <c r="M15" s="365">
        <v>48</v>
      </c>
      <c r="N15" s="365">
        <v>55</v>
      </c>
      <c r="O15" s="365">
        <v>35</v>
      </c>
      <c r="P15" s="365">
        <v>27</v>
      </c>
      <c r="Q15" s="365">
        <v>4</v>
      </c>
      <c r="R15" s="371">
        <v>3</v>
      </c>
      <c r="S15" s="23"/>
    </row>
    <row r="16" spans="1:19" s="375" customFormat="1" ht="13.5">
      <c r="A16" s="233" t="s">
        <v>282</v>
      </c>
      <c r="B16" s="57">
        <v>36</v>
      </c>
      <c r="C16" s="57">
        <v>48</v>
      </c>
      <c r="D16" s="57">
        <v>49</v>
      </c>
      <c r="E16" s="57">
        <v>92</v>
      </c>
      <c r="F16" s="57">
        <v>104</v>
      </c>
      <c r="G16" s="57">
        <v>87</v>
      </c>
      <c r="H16" s="57">
        <v>161</v>
      </c>
      <c r="I16" s="57">
        <v>172</v>
      </c>
      <c r="J16" s="57">
        <v>235</v>
      </c>
      <c r="K16" s="57">
        <v>856</v>
      </c>
      <c r="L16" s="57">
        <v>735</v>
      </c>
      <c r="M16" s="57">
        <v>658</v>
      </c>
      <c r="N16" s="57">
        <v>783</v>
      </c>
      <c r="O16" s="57">
        <v>882</v>
      </c>
      <c r="P16" s="57">
        <v>1119</v>
      </c>
      <c r="Q16" s="57">
        <v>1397</v>
      </c>
      <c r="R16" s="260">
        <v>1891</v>
      </c>
      <c r="S16" s="23"/>
    </row>
    <row r="17" spans="1:19" ht="14.25" thickBot="1">
      <c r="A17" s="372" t="s">
        <v>283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>
        <v>1</v>
      </c>
      <c r="L17" s="373">
        <v>1</v>
      </c>
      <c r="M17" s="373">
        <v>1</v>
      </c>
      <c r="N17" s="373"/>
      <c r="O17" s="373"/>
      <c r="P17" s="373">
        <v>1</v>
      </c>
      <c r="Q17" s="373"/>
      <c r="R17" s="374">
        <v>1</v>
      </c>
      <c r="S17" s="23"/>
    </row>
    <row r="23" spans="13:15" ht="14.25">
      <c r="M23" s="98"/>
      <c r="N23" s="98"/>
      <c r="O23" s="98"/>
    </row>
    <row r="24" spans="13:15" ht="14.25">
      <c r="M24" s="98"/>
      <c r="N24" s="98"/>
      <c r="O24" s="98"/>
    </row>
    <row r="25" spans="13:15" ht="14.25">
      <c r="M25" s="98"/>
      <c r="N25" s="98"/>
      <c r="O25" s="98"/>
    </row>
    <row r="26" spans="13:15" ht="14.25">
      <c r="M26" s="98"/>
      <c r="N26" s="98"/>
      <c r="O26" s="98"/>
    </row>
    <row r="27" spans="13:15" ht="14.25">
      <c r="M27" s="98"/>
      <c r="N27" s="98"/>
      <c r="O27" s="98"/>
    </row>
    <row r="28" spans="13:15" ht="14.25">
      <c r="M28" s="98"/>
      <c r="N28" s="98"/>
      <c r="O28" s="98"/>
    </row>
    <row r="29" spans="13:15" ht="14.25">
      <c r="M29" s="98"/>
      <c r="N29" s="98"/>
      <c r="O29" s="98"/>
    </row>
    <row r="30" spans="13:15" ht="14.25">
      <c r="M30" s="98"/>
      <c r="N30" s="98"/>
      <c r="O30" s="98"/>
    </row>
    <row r="31" spans="13:15" ht="14.25">
      <c r="M31" s="98"/>
      <c r="N31" s="98"/>
      <c r="O31" s="98"/>
    </row>
    <row r="32" spans="13:15" ht="14.25">
      <c r="M32" s="98"/>
      <c r="N32" s="98"/>
      <c r="O32" s="98"/>
    </row>
    <row r="33" spans="13:15" ht="14.25">
      <c r="M33" s="98"/>
      <c r="N33" s="98"/>
      <c r="O33" s="98"/>
    </row>
    <row r="34" spans="13:15" ht="14.25">
      <c r="M34" s="98"/>
      <c r="N34" s="98"/>
      <c r="O34" s="98"/>
    </row>
    <row r="35" spans="13:15" ht="14.25">
      <c r="M35" s="98"/>
      <c r="N35" s="98"/>
      <c r="O35" s="98"/>
    </row>
    <row r="36" spans="13:15" ht="14.25">
      <c r="M36" s="98"/>
      <c r="N36" s="98"/>
      <c r="O36" s="98"/>
    </row>
    <row r="37" spans="13:15" ht="14.25">
      <c r="M37" s="98"/>
      <c r="N37" s="98"/>
      <c r="O37" s="98"/>
    </row>
    <row r="38" spans="13:15" ht="14.25">
      <c r="M38" s="98"/>
      <c r="N38" s="98"/>
      <c r="O38" s="98"/>
    </row>
    <row r="39" spans="13:15" ht="14.25">
      <c r="M39" s="98"/>
      <c r="N39" s="98"/>
      <c r="O39" s="98"/>
    </row>
    <row r="40" spans="13:15" ht="14.25">
      <c r="M40" s="98"/>
      <c r="N40" s="98"/>
      <c r="O40" s="98"/>
    </row>
  </sheetData>
  <sheetProtection/>
  <mergeCells count="1">
    <mergeCell ref="A1:R1"/>
  </mergeCells>
  <printOptions/>
  <pageMargins left="0.7" right="0.7" top="0.75" bottom="0.75" header="0.3" footer="0.3"/>
  <pageSetup horizontalDpi="600" verticalDpi="600" orientation="portrait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22">
    <tabColor rgb="FFFF0000"/>
  </sheetPr>
  <dimension ref="A1:AG67"/>
  <sheetViews>
    <sheetView zoomScale="75" zoomScaleNormal="75" zoomScaleSheetLayoutView="80" zoomScalePageLayoutView="0" workbookViewId="0" topLeftCell="A1">
      <selection activeCell="G56" sqref="G56"/>
    </sheetView>
  </sheetViews>
  <sheetFormatPr defaultColWidth="10.8515625" defaultRowHeight="12.75"/>
  <cols>
    <col min="1" max="1" width="1.421875" style="32" customWidth="1"/>
    <col min="2" max="2" width="9.140625" style="32" customWidth="1"/>
    <col min="3" max="3" width="97.28125" style="32" bestFit="1" customWidth="1"/>
    <col min="4" max="4" width="13.421875" style="32" customWidth="1"/>
    <col min="5" max="5" width="11.7109375" style="32" bestFit="1" customWidth="1"/>
    <col min="6" max="19" width="11.00390625" style="32" customWidth="1"/>
    <col min="20" max="16384" width="10.8515625" style="32" customWidth="1"/>
  </cols>
  <sheetData>
    <row r="1" spans="1:21" s="29" customFormat="1" ht="48" customHeight="1">
      <c r="A1" s="28"/>
      <c r="B1" s="532" t="s">
        <v>480</v>
      </c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</row>
    <row r="2" spans="1:21" s="31" customFormat="1" ht="60" customHeight="1" thickBot="1">
      <c r="A2" s="30"/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</row>
    <row r="3" spans="2:21" ht="15" customHeight="1" thickTop="1">
      <c r="B3" s="523" t="s">
        <v>44</v>
      </c>
      <c r="C3" s="523" t="s">
        <v>45</v>
      </c>
      <c r="D3" s="526">
        <v>1998</v>
      </c>
      <c r="E3" s="526">
        <v>1999</v>
      </c>
      <c r="F3" s="526">
        <v>2000</v>
      </c>
      <c r="G3" s="526">
        <v>2001</v>
      </c>
      <c r="H3" s="526">
        <v>2002</v>
      </c>
      <c r="I3" s="526">
        <v>2003</v>
      </c>
      <c r="J3" s="526">
        <v>2004</v>
      </c>
      <c r="K3" s="526">
        <v>2005</v>
      </c>
      <c r="L3" s="526">
        <v>2006</v>
      </c>
      <c r="M3" s="526">
        <v>2007</v>
      </c>
      <c r="N3" s="526">
        <v>2008</v>
      </c>
      <c r="O3" s="526">
        <v>2009</v>
      </c>
      <c r="P3" s="526">
        <v>2010</v>
      </c>
      <c r="Q3" s="526">
        <v>2011</v>
      </c>
      <c r="R3" s="526">
        <v>2012</v>
      </c>
      <c r="S3" s="526">
        <v>2013</v>
      </c>
      <c r="T3" s="526">
        <v>2014</v>
      </c>
      <c r="U3" s="526">
        <v>2015</v>
      </c>
    </row>
    <row r="4" spans="2:21" ht="15" customHeight="1">
      <c r="B4" s="524"/>
      <c r="C4" s="529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</row>
    <row r="5" spans="2:33" s="52" customFormat="1" ht="24.75" customHeight="1" thickBot="1">
      <c r="B5" s="525"/>
      <c r="C5" s="530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Y5" s="120"/>
      <c r="Z5" s="120"/>
      <c r="AA5" s="120"/>
      <c r="AB5" s="120"/>
      <c r="AC5" s="120"/>
      <c r="AD5" s="120"/>
      <c r="AE5" s="120"/>
      <c r="AF5" s="120"/>
      <c r="AG5" s="120"/>
    </row>
    <row r="6" spans="2:33" s="33" customFormat="1" ht="14.25" customHeight="1">
      <c r="B6" s="376">
        <v>1</v>
      </c>
      <c r="C6" s="377" t="s">
        <v>46</v>
      </c>
      <c r="D6" s="377">
        <v>16</v>
      </c>
      <c r="E6" s="377">
        <v>85</v>
      </c>
      <c r="F6" s="377">
        <v>205</v>
      </c>
      <c r="G6" s="377">
        <v>347</v>
      </c>
      <c r="H6" s="377">
        <v>532</v>
      </c>
      <c r="I6" s="377">
        <v>682</v>
      </c>
      <c r="J6" s="378">
        <v>634</v>
      </c>
      <c r="K6" s="378">
        <v>1083</v>
      </c>
      <c r="L6" s="378">
        <v>1126</v>
      </c>
      <c r="M6" s="378">
        <v>1024</v>
      </c>
      <c r="N6" s="378">
        <v>924</v>
      </c>
      <c r="O6" s="378">
        <v>1782</v>
      </c>
      <c r="P6" s="378">
        <v>1831</v>
      </c>
      <c r="Q6" s="378">
        <v>1748</v>
      </c>
      <c r="R6" s="378">
        <v>1269</v>
      </c>
      <c r="S6" s="378">
        <v>2467</v>
      </c>
      <c r="T6" s="378">
        <v>2215</v>
      </c>
      <c r="U6" s="379">
        <v>2282</v>
      </c>
      <c r="X6" s="32"/>
      <c r="Y6" s="32"/>
      <c r="Z6" s="123"/>
      <c r="AA6" s="121"/>
      <c r="AB6" s="124"/>
      <c r="AC6" s="124"/>
      <c r="AD6" s="124"/>
      <c r="AE6" s="123"/>
      <c r="AF6" s="121"/>
      <c r="AG6" s="124"/>
    </row>
    <row r="7" spans="2:33" s="384" customFormat="1" ht="15" customHeight="1">
      <c r="B7" s="385">
        <v>2</v>
      </c>
      <c r="C7" s="386" t="s">
        <v>47</v>
      </c>
      <c r="D7" s="386">
        <v>88</v>
      </c>
      <c r="E7" s="386">
        <v>122</v>
      </c>
      <c r="F7" s="386">
        <v>181</v>
      </c>
      <c r="G7" s="386">
        <v>247</v>
      </c>
      <c r="H7" s="386">
        <v>344</v>
      </c>
      <c r="I7" s="386">
        <v>591</v>
      </c>
      <c r="J7" s="387">
        <v>375</v>
      </c>
      <c r="K7" s="387">
        <v>680</v>
      </c>
      <c r="L7" s="387">
        <v>853</v>
      </c>
      <c r="M7" s="387">
        <v>1111</v>
      </c>
      <c r="N7" s="387">
        <v>1067</v>
      </c>
      <c r="O7" s="387">
        <v>1815</v>
      </c>
      <c r="P7" s="388">
        <v>1745</v>
      </c>
      <c r="Q7" s="388">
        <v>1772</v>
      </c>
      <c r="R7" s="388">
        <v>1996</v>
      </c>
      <c r="S7" s="388">
        <v>2532</v>
      </c>
      <c r="T7" s="388">
        <v>2520</v>
      </c>
      <c r="U7" s="389">
        <v>2515</v>
      </c>
      <c r="X7" s="120"/>
      <c r="Y7" s="120"/>
      <c r="Z7" s="123"/>
      <c r="AA7" s="122"/>
      <c r="AB7" s="124"/>
      <c r="AC7" s="124"/>
      <c r="AD7" s="124"/>
      <c r="AE7" s="123"/>
      <c r="AF7" s="122"/>
      <c r="AG7" s="124"/>
    </row>
    <row r="8" spans="2:33" s="33" customFormat="1" ht="15.75">
      <c r="B8" s="380">
        <v>3</v>
      </c>
      <c r="C8" s="381" t="s">
        <v>48</v>
      </c>
      <c r="D8" s="381">
        <v>272</v>
      </c>
      <c r="E8" s="381">
        <v>390</v>
      </c>
      <c r="F8" s="381">
        <v>834</v>
      </c>
      <c r="G8" s="381">
        <v>1190</v>
      </c>
      <c r="H8" s="381">
        <v>1674</v>
      </c>
      <c r="I8" s="381">
        <v>1981</v>
      </c>
      <c r="J8" s="382">
        <v>2275</v>
      </c>
      <c r="K8" s="382">
        <v>3099</v>
      </c>
      <c r="L8" s="382">
        <v>3331</v>
      </c>
      <c r="M8" s="382">
        <v>4068</v>
      </c>
      <c r="N8" s="382">
        <v>3662</v>
      </c>
      <c r="O8" s="382">
        <v>6216</v>
      </c>
      <c r="P8" s="382">
        <v>5438</v>
      </c>
      <c r="Q8" s="382">
        <v>5848</v>
      </c>
      <c r="R8" s="382">
        <v>5878</v>
      </c>
      <c r="S8" s="382">
        <v>6890</v>
      </c>
      <c r="T8" s="382">
        <v>7219</v>
      </c>
      <c r="U8" s="383">
        <v>6548</v>
      </c>
      <c r="X8" s="32"/>
      <c r="Y8" s="32"/>
      <c r="Z8" s="123"/>
      <c r="AA8" s="122"/>
      <c r="AB8" s="124"/>
      <c r="AC8" s="124"/>
      <c r="AD8" s="124"/>
      <c r="AE8" s="123"/>
      <c r="AF8" s="122"/>
      <c r="AG8" s="124"/>
    </row>
    <row r="9" spans="2:33" s="384" customFormat="1" ht="15.75">
      <c r="B9" s="385">
        <v>4</v>
      </c>
      <c r="C9" s="386" t="s">
        <v>49</v>
      </c>
      <c r="D9" s="386">
        <v>91</v>
      </c>
      <c r="E9" s="386">
        <v>100</v>
      </c>
      <c r="F9" s="386">
        <v>219</v>
      </c>
      <c r="G9" s="386">
        <v>333</v>
      </c>
      <c r="H9" s="386">
        <v>463</v>
      </c>
      <c r="I9" s="386">
        <v>612</v>
      </c>
      <c r="J9" s="387">
        <v>603</v>
      </c>
      <c r="K9" s="387">
        <v>885</v>
      </c>
      <c r="L9" s="387">
        <v>1585</v>
      </c>
      <c r="M9" s="387">
        <v>2329</v>
      </c>
      <c r="N9" s="387">
        <v>1039</v>
      </c>
      <c r="O9" s="387">
        <v>3082</v>
      </c>
      <c r="P9" s="388">
        <v>3048</v>
      </c>
      <c r="Q9" s="388">
        <v>3553</v>
      </c>
      <c r="R9" s="388">
        <v>2132</v>
      </c>
      <c r="S9" s="388">
        <v>4163</v>
      </c>
      <c r="T9" s="388">
        <v>4020</v>
      </c>
      <c r="U9" s="389">
        <v>3824</v>
      </c>
      <c r="X9" s="120"/>
      <c r="Y9" s="120"/>
      <c r="Z9" s="123"/>
      <c r="AA9" s="122"/>
      <c r="AB9" s="124"/>
      <c r="AC9" s="124"/>
      <c r="AD9" s="124"/>
      <c r="AE9" s="123"/>
      <c r="AF9" s="122"/>
      <c r="AG9" s="124"/>
    </row>
    <row r="10" spans="2:33" s="33" customFormat="1" ht="15.75">
      <c r="B10" s="380">
        <v>5</v>
      </c>
      <c r="C10" s="381" t="s">
        <v>50</v>
      </c>
      <c r="D10" s="381">
        <v>22</v>
      </c>
      <c r="E10" s="381">
        <v>94</v>
      </c>
      <c r="F10" s="381">
        <v>41</v>
      </c>
      <c r="G10" s="381">
        <v>56</v>
      </c>
      <c r="H10" s="381">
        <v>69</v>
      </c>
      <c r="I10" s="381">
        <v>133</v>
      </c>
      <c r="J10" s="382">
        <v>143</v>
      </c>
      <c r="K10" s="382">
        <v>190</v>
      </c>
      <c r="L10" s="382">
        <v>313</v>
      </c>
      <c r="M10" s="382">
        <v>385</v>
      </c>
      <c r="N10" s="382">
        <v>187</v>
      </c>
      <c r="O10" s="382">
        <v>461</v>
      </c>
      <c r="P10" s="382">
        <v>440</v>
      </c>
      <c r="Q10" s="382">
        <v>571</v>
      </c>
      <c r="R10" s="382">
        <v>361</v>
      </c>
      <c r="S10" s="382">
        <v>727</v>
      </c>
      <c r="T10" s="382">
        <v>620</v>
      </c>
      <c r="U10" s="383">
        <v>578</v>
      </c>
      <c r="X10" s="32"/>
      <c r="Y10" s="32"/>
      <c r="Z10" s="123"/>
      <c r="AA10" s="121"/>
      <c r="AB10" s="124"/>
      <c r="AC10" s="124"/>
      <c r="AD10" s="124"/>
      <c r="AE10" s="123"/>
      <c r="AF10" s="121"/>
      <c r="AG10" s="124"/>
    </row>
    <row r="11" spans="2:33" s="384" customFormat="1" ht="15.75">
      <c r="B11" s="385">
        <v>6</v>
      </c>
      <c r="C11" s="386" t="s">
        <v>51</v>
      </c>
      <c r="D11" s="386">
        <v>34</v>
      </c>
      <c r="E11" s="386">
        <v>109</v>
      </c>
      <c r="F11" s="386">
        <v>212</v>
      </c>
      <c r="G11" s="386">
        <v>244</v>
      </c>
      <c r="H11" s="386">
        <v>363</v>
      </c>
      <c r="I11" s="386">
        <v>393</v>
      </c>
      <c r="J11" s="387">
        <v>465</v>
      </c>
      <c r="K11" s="387">
        <v>508</v>
      </c>
      <c r="L11" s="387">
        <v>837</v>
      </c>
      <c r="M11" s="387">
        <v>1264</v>
      </c>
      <c r="N11" s="387">
        <v>689</v>
      </c>
      <c r="O11" s="387">
        <v>1700</v>
      </c>
      <c r="P11" s="388">
        <v>1781</v>
      </c>
      <c r="Q11" s="388">
        <v>1968</v>
      </c>
      <c r="R11" s="388">
        <v>1150</v>
      </c>
      <c r="S11" s="388">
        <v>1891</v>
      </c>
      <c r="T11" s="388">
        <v>1816</v>
      </c>
      <c r="U11" s="389">
        <v>1768</v>
      </c>
      <c r="X11" s="120"/>
      <c r="Y11" s="120"/>
      <c r="Z11" s="123"/>
      <c r="AA11" s="121"/>
      <c r="AB11" s="124"/>
      <c r="AC11" s="124"/>
      <c r="AD11" s="124"/>
      <c r="AE11" s="123"/>
      <c r="AF11" s="122"/>
      <c r="AG11" s="124"/>
    </row>
    <row r="12" spans="2:33" s="33" customFormat="1" ht="15.75">
      <c r="B12" s="380">
        <v>7</v>
      </c>
      <c r="C12" s="381" t="s">
        <v>52</v>
      </c>
      <c r="D12" s="381">
        <v>209</v>
      </c>
      <c r="E12" s="381">
        <v>232</v>
      </c>
      <c r="F12" s="381">
        <v>520</v>
      </c>
      <c r="G12" s="381">
        <v>664</v>
      </c>
      <c r="H12" s="381">
        <v>860</v>
      </c>
      <c r="I12" s="381">
        <v>991</v>
      </c>
      <c r="J12" s="382">
        <v>846</v>
      </c>
      <c r="K12" s="382">
        <v>1127</v>
      </c>
      <c r="L12" s="382">
        <v>1227</v>
      </c>
      <c r="M12" s="382">
        <v>1673</v>
      </c>
      <c r="N12" s="382">
        <v>1374</v>
      </c>
      <c r="O12" s="382">
        <v>2420</v>
      </c>
      <c r="P12" s="382">
        <v>2207</v>
      </c>
      <c r="Q12" s="382">
        <v>2329</v>
      </c>
      <c r="R12" s="382">
        <v>2024</v>
      </c>
      <c r="S12" s="382">
        <v>2888</v>
      </c>
      <c r="T12" s="382">
        <v>2957</v>
      </c>
      <c r="U12" s="383">
        <v>2814</v>
      </c>
      <c r="X12" s="32"/>
      <c r="Y12" s="32"/>
      <c r="Z12" s="123"/>
      <c r="AA12" s="121"/>
      <c r="AB12" s="124"/>
      <c r="AC12" s="124"/>
      <c r="AD12" s="124"/>
      <c r="AE12" s="123"/>
      <c r="AF12" s="121"/>
      <c r="AG12" s="124"/>
    </row>
    <row r="13" spans="2:33" s="384" customFormat="1" ht="15.75">
      <c r="B13" s="385">
        <v>8</v>
      </c>
      <c r="C13" s="386" t="s">
        <v>53</v>
      </c>
      <c r="D13" s="386">
        <v>12</v>
      </c>
      <c r="E13" s="386">
        <v>29</v>
      </c>
      <c r="F13" s="386">
        <v>44</v>
      </c>
      <c r="G13" s="386">
        <v>119</v>
      </c>
      <c r="H13" s="386">
        <v>241</v>
      </c>
      <c r="I13" s="386">
        <v>346</v>
      </c>
      <c r="J13" s="387">
        <v>70</v>
      </c>
      <c r="K13" s="387">
        <v>97</v>
      </c>
      <c r="L13" s="387">
        <v>70</v>
      </c>
      <c r="M13" s="387">
        <v>102</v>
      </c>
      <c r="N13" s="387">
        <v>83</v>
      </c>
      <c r="O13" s="387">
        <v>164</v>
      </c>
      <c r="P13" s="388">
        <v>220</v>
      </c>
      <c r="Q13" s="388">
        <v>248</v>
      </c>
      <c r="R13" s="388">
        <v>355</v>
      </c>
      <c r="S13" s="388">
        <v>270</v>
      </c>
      <c r="T13" s="388">
        <v>187</v>
      </c>
      <c r="U13" s="389">
        <v>97</v>
      </c>
      <c r="X13" s="120"/>
      <c r="Y13" s="120"/>
      <c r="Z13" s="123"/>
      <c r="AA13" s="121"/>
      <c r="AB13" s="124"/>
      <c r="AC13" s="124"/>
      <c r="AD13" s="124"/>
      <c r="AE13" s="123"/>
      <c r="AF13" s="121"/>
      <c r="AG13" s="124"/>
    </row>
    <row r="14" spans="2:33" s="33" customFormat="1" ht="15.75">
      <c r="B14" s="380">
        <v>9</v>
      </c>
      <c r="C14" s="381" t="s">
        <v>54</v>
      </c>
      <c r="D14" s="381">
        <v>63</v>
      </c>
      <c r="E14" s="381">
        <v>132</v>
      </c>
      <c r="F14" s="381">
        <v>118</v>
      </c>
      <c r="G14" s="381">
        <v>130</v>
      </c>
      <c r="H14" s="381">
        <v>185</v>
      </c>
      <c r="I14" s="381">
        <v>193</v>
      </c>
      <c r="J14" s="382">
        <v>696</v>
      </c>
      <c r="K14" s="382">
        <v>895</v>
      </c>
      <c r="L14" s="382">
        <v>950</v>
      </c>
      <c r="M14" s="382">
        <v>1558</v>
      </c>
      <c r="N14" s="382">
        <v>1280</v>
      </c>
      <c r="O14" s="382">
        <v>2446</v>
      </c>
      <c r="P14" s="382">
        <v>2587</v>
      </c>
      <c r="Q14" s="382">
        <v>2643</v>
      </c>
      <c r="R14" s="382">
        <v>2188</v>
      </c>
      <c r="S14" s="382">
        <v>3064</v>
      </c>
      <c r="T14" s="382">
        <v>3024</v>
      </c>
      <c r="U14" s="383">
        <v>2744</v>
      </c>
      <c r="X14" s="32"/>
      <c r="Y14" s="32"/>
      <c r="Z14" s="123"/>
      <c r="AA14" s="122"/>
      <c r="AB14" s="124"/>
      <c r="AC14" s="124"/>
      <c r="AD14" s="124"/>
      <c r="AE14" s="123"/>
      <c r="AF14" s="122"/>
      <c r="AG14" s="124"/>
    </row>
    <row r="15" spans="2:33" s="384" customFormat="1" ht="15.75">
      <c r="B15" s="385">
        <v>10</v>
      </c>
      <c r="C15" s="386" t="s">
        <v>55</v>
      </c>
      <c r="D15" s="386">
        <v>106</v>
      </c>
      <c r="E15" s="386">
        <v>114</v>
      </c>
      <c r="F15" s="386">
        <v>252</v>
      </c>
      <c r="G15" s="386">
        <v>258</v>
      </c>
      <c r="H15" s="386">
        <v>293</v>
      </c>
      <c r="I15" s="386">
        <v>432</v>
      </c>
      <c r="J15" s="387">
        <v>284</v>
      </c>
      <c r="K15" s="387">
        <v>608</v>
      </c>
      <c r="L15" s="387">
        <v>529</v>
      </c>
      <c r="M15" s="387">
        <v>604</v>
      </c>
      <c r="N15" s="387">
        <v>469</v>
      </c>
      <c r="O15" s="387">
        <v>783</v>
      </c>
      <c r="P15" s="387">
        <v>690</v>
      </c>
      <c r="Q15" s="387">
        <v>664</v>
      </c>
      <c r="R15" s="387">
        <v>823</v>
      </c>
      <c r="S15" s="387">
        <v>768</v>
      </c>
      <c r="T15" s="387">
        <v>783</v>
      </c>
      <c r="U15" s="389">
        <v>691</v>
      </c>
      <c r="X15" s="120"/>
      <c r="Y15" s="120"/>
      <c r="Z15" s="123"/>
      <c r="AA15" s="122"/>
      <c r="AB15" s="124"/>
      <c r="AC15" s="124"/>
      <c r="AD15" s="124"/>
      <c r="AE15" s="123"/>
      <c r="AF15" s="122"/>
      <c r="AG15" s="124"/>
    </row>
    <row r="16" spans="2:33" s="33" customFormat="1" ht="15.75">
      <c r="B16" s="380">
        <v>11</v>
      </c>
      <c r="C16" s="381" t="s">
        <v>56</v>
      </c>
      <c r="D16" s="381">
        <v>6</v>
      </c>
      <c r="E16" s="381">
        <v>10</v>
      </c>
      <c r="F16" s="381">
        <v>16</v>
      </c>
      <c r="G16" s="381">
        <v>89</v>
      </c>
      <c r="H16" s="381">
        <v>22</v>
      </c>
      <c r="I16" s="381">
        <v>36</v>
      </c>
      <c r="J16" s="382">
        <v>26</v>
      </c>
      <c r="K16" s="382">
        <v>199</v>
      </c>
      <c r="L16" s="382">
        <v>49</v>
      </c>
      <c r="M16" s="382">
        <v>59</v>
      </c>
      <c r="N16" s="382">
        <v>38</v>
      </c>
      <c r="O16" s="382">
        <v>118</v>
      </c>
      <c r="P16" s="382">
        <v>159</v>
      </c>
      <c r="Q16" s="382">
        <v>96</v>
      </c>
      <c r="R16" s="382">
        <v>82</v>
      </c>
      <c r="S16" s="382">
        <v>127</v>
      </c>
      <c r="T16" s="382">
        <v>151</v>
      </c>
      <c r="U16" s="383">
        <v>147</v>
      </c>
      <c r="X16" s="32"/>
      <c r="Y16" s="32"/>
      <c r="Z16" s="123"/>
      <c r="AA16" s="122"/>
      <c r="AB16" s="124"/>
      <c r="AC16" s="124"/>
      <c r="AD16" s="124"/>
      <c r="AE16" s="123"/>
      <c r="AF16" s="121"/>
      <c r="AG16" s="124"/>
    </row>
    <row r="17" spans="2:33" s="384" customFormat="1" ht="15.75">
      <c r="B17" s="385">
        <v>12</v>
      </c>
      <c r="C17" s="386" t="s">
        <v>57</v>
      </c>
      <c r="D17" s="386">
        <v>693</v>
      </c>
      <c r="E17" s="386">
        <v>1073</v>
      </c>
      <c r="F17" s="386">
        <v>1737</v>
      </c>
      <c r="G17" s="386">
        <v>2137</v>
      </c>
      <c r="H17" s="386">
        <v>3037</v>
      </c>
      <c r="I17" s="386">
        <v>3761</v>
      </c>
      <c r="J17" s="387">
        <v>2713</v>
      </c>
      <c r="K17" s="387">
        <v>3952</v>
      </c>
      <c r="L17" s="387">
        <v>5041</v>
      </c>
      <c r="M17" s="387">
        <v>7065</v>
      </c>
      <c r="N17" s="387">
        <v>4854</v>
      </c>
      <c r="O17" s="387">
        <v>9503</v>
      </c>
      <c r="P17" s="388">
        <v>9584</v>
      </c>
      <c r="Q17" s="388">
        <v>9860</v>
      </c>
      <c r="R17" s="388">
        <v>7940</v>
      </c>
      <c r="S17" s="388">
        <v>11554</v>
      </c>
      <c r="T17" s="388">
        <v>11890</v>
      </c>
      <c r="U17" s="389">
        <v>10884</v>
      </c>
      <c r="X17" s="120"/>
      <c r="Y17" s="120"/>
      <c r="Z17" s="123"/>
      <c r="AA17" s="122"/>
      <c r="AB17" s="124"/>
      <c r="AC17" s="124"/>
      <c r="AD17" s="124"/>
      <c r="AE17" s="123"/>
      <c r="AF17" s="122"/>
      <c r="AG17" s="124"/>
    </row>
    <row r="18" spans="2:33" s="33" customFormat="1" ht="15.75">
      <c r="B18" s="380">
        <v>13</v>
      </c>
      <c r="C18" s="381" t="s">
        <v>58</v>
      </c>
      <c r="D18" s="381">
        <v>42</v>
      </c>
      <c r="E18" s="381">
        <v>54</v>
      </c>
      <c r="F18" s="381">
        <v>106</v>
      </c>
      <c r="G18" s="381">
        <v>138</v>
      </c>
      <c r="H18" s="381">
        <v>209</v>
      </c>
      <c r="I18" s="381">
        <v>235</v>
      </c>
      <c r="J18" s="382">
        <v>433</v>
      </c>
      <c r="K18" s="382">
        <v>555</v>
      </c>
      <c r="L18" s="382">
        <v>496</v>
      </c>
      <c r="M18" s="382">
        <v>879</v>
      </c>
      <c r="N18" s="382">
        <v>756</v>
      </c>
      <c r="O18" s="382">
        <v>1250</v>
      </c>
      <c r="P18" s="382">
        <v>1183</v>
      </c>
      <c r="Q18" s="382">
        <v>1067</v>
      </c>
      <c r="R18" s="382">
        <v>946</v>
      </c>
      <c r="S18" s="382">
        <v>1237</v>
      </c>
      <c r="T18" s="382">
        <v>1341</v>
      </c>
      <c r="U18" s="383">
        <v>1095</v>
      </c>
      <c r="X18" s="32"/>
      <c r="Y18" s="32"/>
      <c r="Z18" s="123"/>
      <c r="AA18" s="121"/>
      <c r="AB18" s="124"/>
      <c r="AC18" s="124"/>
      <c r="AD18" s="124"/>
      <c r="AE18" s="123"/>
      <c r="AF18" s="121"/>
      <c r="AG18" s="124"/>
    </row>
    <row r="19" spans="2:33" s="384" customFormat="1" ht="15.75">
      <c r="B19" s="385">
        <v>14</v>
      </c>
      <c r="C19" s="386" t="s">
        <v>59</v>
      </c>
      <c r="D19" s="386">
        <v>193</v>
      </c>
      <c r="E19" s="386">
        <v>380</v>
      </c>
      <c r="F19" s="386">
        <v>666</v>
      </c>
      <c r="G19" s="386">
        <v>1024</v>
      </c>
      <c r="H19" s="386">
        <v>1720</v>
      </c>
      <c r="I19" s="386">
        <v>2290</v>
      </c>
      <c r="J19" s="387">
        <v>2644</v>
      </c>
      <c r="K19" s="387">
        <v>3817</v>
      </c>
      <c r="L19" s="387">
        <v>4448</v>
      </c>
      <c r="M19" s="387">
        <v>7020</v>
      </c>
      <c r="N19" s="387">
        <v>5536</v>
      </c>
      <c r="O19" s="387">
        <v>10397</v>
      </c>
      <c r="P19" s="388">
        <v>10362</v>
      </c>
      <c r="Q19" s="388">
        <v>10545</v>
      </c>
      <c r="R19" s="388">
        <v>8950</v>
      </c>
      <c r="S19" s="388">
        <v>12957</v>
      </c>
      <c r="T19" s="388">
        <v>13410</v>
      </c>
      <c r="U19" s="389">
        <v>12246</v>
      </c>
      <c r="X19" s="120"/>
      <c r="Y19" s="120"/>
      <c r="Z19" s="123"/>
      <c r="AA19" s="121"/>
      <c r="AB19" s="124"/>
      <c r="AC19" s="124"/>
      <c r="AD19" s="124"/>
      <c r="AE19" s="123"/>
      <c r="AF19" s="121"/>
      <c r="AG19" s="124"/>
    </row>
    <row r="20" spans="2:33" s="33" customFormat="1" ht="15.75">
      <c r="B20" s="380">
        <v>15</v>
      </c>
      <c r="C20" s="381" t="s">
        <v>60</v>
      </c>
      <c r="D20" s="381">
        <v>88</v>
      </c>
      <c r="E20" s="381">
        <v>121</v>
      </c>
      <c r="F20" s="381">
        <v>234</v>
      </c>
      <c r="G20" s="381">
        <v>341</v>
      </c>
      <c r="H20" s="381">
        <v>407</v>
      </c>
      <c r="I20" s="381">
        <v>566</v>
      </c>
      <c r="J20" s="382">
        <v>588</v>
      </c>
      <c r="K20" s="382">
        <v>866</v>
      </c>
      <c r="L20" s="382">
        <v>1104</v>
      </c>
      <c r="M20" s="382">
        <v>1714</v>
      </c>
      <c r="N20" s="382">
        <v>1197</v>
      </c>
      <c r="O20" s="382">
        <v>2506</v>
      </c>
      <c r="P20" s="382">
        <v>2515</v>
      </c>
      <c r="Q20" s="382">
        <v>2727</v>
      </c>
      <c r="R20" s="382">
        <v>2202</v>
      </c>
      <c r="S20" s="382">
        <v>3447</v>
      </c>
      <c r="T20" s="382">
        <v>3621</v>
      </c>
      <c r="U20" s="383">
        <v>3270</v>
      </c>
      <c r="X20" s="32"/>
      <c r="Y20" s="32"/>
      <c r="Z20" s="123"/>
      <c r="AA20" s="122"/>
      <c r="AB20" s="124"/>
      <c r="AC20" s="124"/>
      <c r="AD20" s="124"/>
      <c r="AE20" s="123"/>
      <c r="AF20" s="122"/>
      <c r="AG20" s="124"/>
    </row>
    <row r="21" spans="2:33" s="384" customFormat="1" ht="15.75">
      <c r="B21" s="385">
        <v>16</v>
      </c>
      <c r="C21" s="386" t="s">
        <v>61</v>
      </c>
      <c r="D21" s="386">
        <v>105</v>
      </c>
      <c r="E21" s="386">
        <v>251</v>
      </c>
      <c r="F21" s="386">
        <v>359</v>
      </c>
      <c r="G21" s="386">
        <v>465</v>
      </c>
      <c r="H21" s="386">
        <v>597</v>
      </c>
      <c r="I21" s="386">
        <v>631</v>
      </c>
      <c r="J21" s="387">
        <v>647</v>
      </c>
      <c r="K21" s="387">
        <v>680</v>
      </c>
      <c r="L21" s="387">
        <v>991</v>
      </c>
      <c r="M21" s="387">
        <v>1776</v>
      </c>
      <c r="N21" s="387">
        <v>1181</v>
      </c>
      <c r="O21" s="387">
        <v>2475</v>
      </c>
      <c r="P21" s="388">
        <v>2476</v>
      </c>
      <c r="Q21" s="388">
        <v>2757</v>
      </c>
      <c r="R21" s="388">
        <v>1911</v>
      </c>
      <c r="S21" s="388">
        <v>3480</v>
      </c>
      <c r="T21" s="388">
        <v>3718</v>
      </c>
      <c r="U21" s="389">
        <v>3671</v>
      </c>
      <c r="X21" s="120"/>
      <c r="Y21" s="120"/>
      <c r="Z21" s="123"/>
      <c r="AA21" s="122"/>
      <c r="AB21" s="124"/>
      <c r="AC21" s="124"/>
      <c r="AD21" s="124"/>
      <c r="AE21" s="123"/>
      <c r="AF21" s="122"/>
      <c r="AG21" s="124"/>
    </row>
    <row r="22" spans="2:33" s="33" customFormat="1" ht="15.75">
      <c r="B22" s="380">
        <v>17</v>
      </c>
      <c r="C22" s="381" t="s">
        <v>62</v>
      </c>
      <c r="D22" s="381">
        <v>294</v>
      </c>
      <c r="E22" s="381">
        <v>458</v>
      </c>
      <c r="F22" s="381">
        <v>1105</v>
      </c>
      <c r="G22" s="381">
        <v>1744</v>
      </c>
      <c r="H22" s="381">
        <v>2895</v>
      </c>
      <c r="I22" s="381">
        <v>3897</v>
      </c>
      <c r="J22" s="382">
        <v>4446</v>
      </c>
      <c r="K22" s="382">
        <v>6274</v>
      </c>
      <c r="L22" s="382">
        <v>7521</v>
      </c>
      <c r="M22" s="382">
        <v>11794</v>
      </c>
      <c r="N22" s="382">
        <v>10507</v>
      </c>
      <c r="O22" s="382">
        <v>18728</v>
      </c>
      <c r="P22" s="382">
        <v>17976</v>
      </c>
      <c r="Q22" s="382">
        <v>19231</v>
      </c>
      <c r="R22" s="382">
        <v>17100</v>
      </c>
      <c r="S22" s="382">
        <v>24791</v>
      </c>
      <c r="T22" s="382">
        <v>26050</v>
      </c>
      <c r="U22" s="383">
        <v>24171</v>
      </c>
      <c r="X22" s="32"/>
      <c r="Y22" s="32"/>
      <c r="Z22" s="123"/>
      <c r="AA22" s="121"/>
      <c r="AB22" s="124"/>
      <c r="AC22" s="124"/>
      <c r="AD22" s="124"/>
      <c r="AE22" s="123"/>
      <c r="AF22" s="122"/>
      <c r="AG22" s="124"/>
    </row>
    <row r="23" spans="2:33" s="384" customFormat="1" ht="15.75">
      <c r="B23" s="385">
        <v>18</v>
      </c>
      <c r="C23" s="386" t="s">
        <v>63</v>
      </c>
      <c r="D23" s="386">
        <v>569</v>
      </c>
      <c r="E23" s="386">
        <v>699</v>
      </c>
      <c r="F23" s="386">
        <v>1071</v>
      </c>
      <c r="G23" s="386">
        <v>1481</v>
      </c>
      <c r="H23" s="386">
        <v>2063</v>
      </c>
      <c r="I23" s="386">
        <v>2494</v>
      </c>
      <c r="J23" s="387">
        <v>2731</v>
      </c>
      <c r="K23" s="387">
        <v>3868</v>
      </c>
      <c r="L23" s="387">
        <v>4554</v>
      </c>
      <c r="M23" s="387">
        <v>6018</v>
      </c>
      <c r="N23" s="387">
        <v>4990</v>
      </c>
      <c r="O23" s="387">
        <v>9937</v>
      </c>
      <c r="P23" s="388">
        <v>10225</v>
      </c>
      <c r="Q23" s="388">
        <v>10081</v>
      </c>
      <c r="R23" s="388">
        <v>8232</v>
      </c>
      <c r="S23" s="388">
        <v>12892</v>
      </c>
      <c r="T23" s="388">
        <v>13980</v>
      </c>
      <c r="U23" s="389">
        <v>14024</v>
      </c>
      <c r="X23" s="120"/>
      <c r="Y23" s="120"/>
      <c r="Z23" s="123"/>
      <c r="AA23" s="122"/>
      <c r="AB23" s="124"/>
      <c r="AC23" s="124"/>
      <c r="AD23" s="124"/>
      <c r="AE23" s="123"/>
      <c r="AF23" s="121"/>
      <c r="AG23" s="124"/>
    </row>
    <row r="24" spans="2:33" s="33" customFormat="1" ht="15.75">
      <c r="B24" s="380">
        <v>19</v>
      </c>
      <c r="C24" s="381" t="s">
        <v>64</v>
      </c>
      <c r="D24" s="381">
        <v>2147</v>
      </c>
      <c r="E24" s="381">
        <v>2233</v>
      </c>
      <c r="F24" s="381">
        <v>3100</v>
      </c>
      <c r="G24" s="381">
        <v>3460</v>
      </c>
      <c r="H24" s="381">
        <v>4216</v>
      </c>
      <c r="I24" s="381">
        <v>5043</v>
      </c>
      <c r="J24" s="382">
        <v>4943</v>
      </c>
      <c r="K24" s="382">
        <v>7218</v>
      </c>
      <c r="L24" s="382">
        <v>9423</v>
      </c>
      <c r="M24" s="382">
        <v>12420</v>
      </c>
      <c r="N24" s="382">
        <v>9339</v>
      </c>
      <c r="O24" s="382">
        <v>17660</v>
      </c>
      <c r="P24" s="382">
        <v>18972</v>
      </c>
      <c r="Q24" s="382">
        <v>18001</v>
      </c>
      <c r="R24" s="382">
        <v>15008</v>
      </c>
      <c r="S24" s="382">
        <v>22663</v>
      </c>
      <c r="T24" s="382">
        <v>23768</v>
      </c>
      <c r="U24" s="383">
        <v>22183</v>
      </c>
      <c r="X24" s="32"/>
      <c r="Y24" s="32"/>
      <c r="Z24" s="123"/>
      <c r="AA24" s="121"/>
      <c r="AB24" s="124"/>
      <c r="AC24" s="124"/>
      <c r="AD24" s="124"/>
      <c r="AE24" s="123"/>
      <c r="AF24" s="122"/>
      <c r="AG24" s="124"/>
    </row>
    <row r="25" spans="2:33" s="384" customFormat="1" ht="15.75">
      <c r="B25" s="385">
        <v>20</v>
      </c>
      <c r="C25" s="386" t="s">
        <v>65</v>
      </c>
      <c r="D25" s="386">
        <v>9</v>
      </c>
      <c r="E25" s="386">
        <v>248</v>
      </c>
      <c r="F25" s="386">
        <v>17</v>
      </c>
      <c r="G25" s="386">
        <v>543</v>
      </c>
      <c r="H25" s="386">
        <v>659</v>
      </c>
      <c r="I25" s="386">
        <v>777</v>
      </c>
      <c r="J25" s="387">
        <v>40</v>
      </c>
      <c r="K25" s="387">
        <v>88</v>
      </c>
      <c r="L25" s="387">
        <v>90</v>
      </c>
      <c r="M25" s="387">
        <v>130</v>
      </c>
      <c r="N25" s="387">
        <v>130</v>
      </c>
      <c r="O25" s="387">
        <v>494</v>
      </c>
      <c r="P25" s="388">
        <v>406</v>
      </c>
      <c r="Q25" s="388">
        <v>519</v>
      </c>
      <c r="R25" s="388">
        <v>540</v>
      </c>
      <c r="S25" s="388">
        <v>465</v>
      </c>
      <c r="T25" s="388">
        <v>558</v>
      </c>
      <c r="U25" s="389">
        <v>448</v>
      </c>
      <c r="X25" s="120"/>
      <c r="Y25" s="120"/>
      <c r="Z25" s="123"/>
      <c r="AA25" s="121"/>
      <c r="AB25" s="124"/>
      <c r="AC25" s="124"/>
      <c r="AD25" s="124"/>
      <c r="AE25" s="123"/>
      <c r="AF25" s="121"/>
      <c r="AG25" s="124"/>
    </row>
    <row r="26" spans="2:33" s="33" customFormat="1" ht="15.75">
      <c r="B26" s="380">
        <v>21</v>
      </c>
      <c r="C26" s="381" t="s">
        <v>66</v>
      </c>
      <c r="D26" s="381">
        <v>49</v>
      </c>
      <c r="E26" s="381">
        <v>309</v>
      </c>
      <c r="F26" s="381">
        <v>391</v>
      </c>
      <c r="G26" s="381">
        <v>37</v>
      </c>
      <c r="H26" s="381">
        <v>59</v>
      </c>
      <c r="I26" s="381">
        <v>58</v>
      </c>
      <c r="J26" s="382">
        <v>78</v>
      </c>
      <c r="K26" s="382">
        <v>99</v>
      </c>
      <c r="L26" s="382">
        <v>135</v>
      </c>
      <c r="M26" s="382">
        <v>170</v>
      </c>
      <c r="N26" s="382">
        <v>202</v>
      </c>
      <c r="O26" s="382">
        <v>371</v>
      </c>
      <c r="P26" s="382">
        <v>285</v>
      </c>
      <c r="Q26" s="382">
        <v>259</v>
      </c>
      <c r="R26" s="382">
        <v>465</v>
      </c>
      <c r="S26" s="382">
        <v>340</v>
      </c>
      <c r="T26" s="382">
        <v>321</v>
      </c>
      <c r="U26" s="383">
        <v>307</v>
      </c>
      <c r="X26" s="32"/>
      <c r="Y26" s="32"/>
      <c r="Z26" s="123"/>
      <c r="AA26" s="122"/>
      <c r="AB26" s="124"/>
      <c r="AC26" s="124"/>
      <c r="AD26" s="124"/>
      <c r="AE26" s="123"/>
      <c r="AF26" s="121"/>
      <c r="AG26" s="124"/>
    </row>
    <row r="27" spans="2:33" s="384" customFormat="1" ht="15.75">
      <c r="B27" s="385">
        <v>22</v>
      </c>
      <c r="C27" s="386" t="s">
        <v>67</v>
      </c>
      <c r="D27" s="386">
        <v>312</v>
      </c>
      <c r="E27" s="386">
        <v>445</v>
      </c>
      <c r="F27" s="386">
        <v>589</v>
      </c>
      <c r="G27" s="386">
        <v>694</v>
      </c>
      <c r="H27" s="386">
        <v>1240</v>
      </c>
      <c r="I27" s="386">
        <v>1337</v>
      </c>
      <c r="J27" s="387">
        <v>1871</v>
      </c>
      <c r="K27" s="387">
        <v>2157</v>
      </c>
      <c r="L27" s="387">
        <v>2054</v>
      </c>
      <c r="M27" s="387">
        <v>3180</v>
      </c>
      <c r="N27" s="387">
        <v>2945</v>
      </c>
      <c r="O27" s="387">
        <v>4194</v>
      </c>
      <c r="P27" s="388">
        <v>3531</v>
      </c>
      <c r="Q27" s="388">
        <v>3351</v>
      </c>
      <c r="R27" s="388">
        <v>3227</v>
      </c>
      <c r="S27" s="388">
        <v>3939</v>
      </c>
      <c r="T27" s="388">
        <v>4116</v>
      </c>
      <c r="U27" s="389">
        <v>3933</v>
      </c>
      <c r="X27" s="120"/>
      <c r="Y27" s="120"/>
      <c r="Z27" s="123"/>
      <c r="AA27" s="122"/>
      <c r="AB27" s="124"/>
      <c r="AC27" s="124"/>
      <c r="AD27" s="124"/>
      <c r="AE27" s="123"/>
      <c r="AF27" s="121"/>
      <c r="AG27" s="124"/>
    </row>
    <row r="28" spans="2:33" s="33" customFormat="1" ht="15.75">
      <c r="B28" s="380">
        <v>23</v>
      </c>
      <c r="C28" s="381" t="s">
        <v>68</v>
      </c>
      <c r="D28" s="381">
        <v>70</v>
      </c>
      <c r="E28" s="381">
        <v>118</v>
      </c>
      <c r="F28" s="381">
        <v>272</v>
      </c>
      <c r="G28" s="381">
        <v>467</v>
      </c>
      <c r="H28" s="381">
        <v>650</v>
      </c>
      <c r="I28" s="381">
        <v>665</v>
      </c>
      <c r="J28" s="382">
        <v>538</v>
      </c>
      <c r="K28" s="382">
        <v>673</v>
      </c>
      <c r="L28" s="382">
        <v>1209</v>
      </c>
      <c r="M28" s="382">
        <v>1728</v>
      </c>
      <c r="N28" s="382">
        <v>988</v>
      </c>
      <c r="O28" s="382">
        <v>2860</v>
      </c>
      <c r="P28" s="382">
        <v>3250</v>
      </c>
      <c r="Q28" s="382">
        <v>3163</v>
      </c>
      <c r="R28" s="382">
        <v>1650</v>
      </c>
      <c r="S28" s="382">
        <v>3736</v>
      </c>
      <c r="T28" s="382">
        <v>3880</v>
      </c>
      <c r="U28" s="383">
        <v>3599</v>
      </c>
      <c r="X28" s="32"/>
      <c r="Y28" s="32"/>
      <c r="Z28" s="123"/>
      <c r="AA28" s="122"/>
      <c r="AB28" s="124"/>
      <c r="AC28" s="124"/>
      <c r="AD28" s="124"/>
      <c r="AE28" s="123"/>
      <c r="AF28" s="121"/>
      <c r="AG28" s="124"/>
    </row>
    <row r="29" spans="2:33" s="384" customFormat="1" ht="15.75">
      <c r="B29" s="385">
        <v>24</v>
      </c>
      <c r="C29" s="386" t="s">
        <v>69</v>
      </c>
      <c r="D29" s="386">
        <v>109</v>
      </c>
      <c r="E29" s="386">
        <v>333</v>
      </c>
      <c r="F29" s="386">
        <v>463</v>
      </c>
      <c r="G29" s="386">
        <v>322</v>
      </c>
      <c r="H29" s="386">
        <v>343</v>
      </c>
      <c r="I29" s="386">
        <v>342</v>
      </c>
      <c r="J29" s="387">
        <v>1289</v>
      </c>
      <c r="K29" s="387">
        <v>1953</v>
      </c>
      <c r="L29" s="387">
        <v>1438</v>
      </c>
      <c r="M29" s="387">
        <v>2413</v>
      </c>
      <c r="N29" s="387">
        <v>3055</v>
      </c>
      <c r="O29" s="387">
        <v>4001</v>
      </c>
      <c r="P29" s="388">
        <v>2670</v>
      </c>
      <c r="Q29" s="388">
        <v>2920</v>
      </c>
      <c r="R29" s="388">
        <v>3421</v>
      </c>
      <c r="S29" s="388">
        <v>3276</v>
      </c>
      <c r="T29" s="388">
        <v>3523</v>
      </c>
      <c r="U29" s="389">
        <v>3865</v>
      </c>
      <c r="X29" s="120"/>
      <c r="Y29" s="120"/>
      <c r="Z29" s="123"/>
      <c r="AA29" s="121"/>
      <c r="AB29" s="124"/>
      <c r="AC29" s="124"/>
      <c r="AD29" s="124"/>
      <c r="AE29" s="123"/>
      <c r="AF29" s="122"/>
      <c r="AG29" s="124"/>
    </row>
    <row r="30" spans="2:33" s="33" customFormat="1" ht="15.75">
      <c r="B30" s="380">
        <v>25</v>
      </c>
      <c r="C30" s="381" t="s">
        <v>70</v>
      </c>
      <c r="D30" s="381">
        <v>298</v>
      </c>
      <c r="E30" s="381">
        <v>258</v>
      </c>
      <c r="F30" s="381">
        <v>462</v>
      </c>
      <c r="G30" s="381">
        <v>855</v>
      </c>
      <c r="H30" s="381">
        <v>862</v>
      </c>
      <c r="I30" s="381">
        <v>927</v>
      </c>
      <c r="J30" s="382">
        <v>791</v>
      </c>
      <c r="K30" s="382">
        <v>1097</v>
      </c>
      <c r="L30" s="382">
        <v>1893</v>
      </c>
      <c r="M30" s="382">
        <v>2107</v>
      </c>
      <c r="N30" s="382">
        <v>1988</v>
      </c>
      <c r="O30" s="382">
        <v>2727</v>
      </c>
      <c r="P30" s="382">
        <v>1400</v>
      </c>
      <c r="Q30" s="382">
        <v>1461</v>
      </c>
      <c r="R30" s="382">
        <v>2865</v>
      </c>
      <c r="S30" s="382">
        <v>3695</v>
      </c>
      <c r="T30" s="382">
        <v>3263</v>
      </c>
      <c r="U30" s="383">
        <v>3320</v>
      </c>
      <c r="X30" s="32"/>
      <c r="Y30" s="32"/>
      <c r="Z30" s="123"/>
      <c r="AA30" s="122"/>
      <c r="AB30" s="124"/>
      <c r="AC30" s="124"/>
      <c r="AD30" s="124"/>
      <c r="AE30" s="123"/>
      <c r="AF30" s="121"/>
      <c r="AG30" s="124"/>
    </row>
    <row r="31" spans="2:33" s="384" customFormat="1" ht="15.75">
      <c r="B31" s="385">
        <v>26</v>
      </c>
      <c r="C31" s="386" t="s">
        <v>71</v>
      </c>
      <c r="D31" s="386">
        <v>36</v>
      </c>
      <c r="E31" s="386">
        <v>68</v>
      </c>
      <c r="F31" s="386">
        <v>82</v>
      </c>
      <c r="G31" s="386">
        <v>138</v>
      </c>
      <c r="H31" s="386">
        <v>214</v>
      </c>
      <c r="I31" s="386">
        <v>243</v>
      </c>
      <c r="J31" s="387">
        <v>192</v>
      </c>
      <c r="K31" s="387">
        <v>289</v>
      </c>
      <c r="L31" s="387">
        <v>258</v>
      </c>
      <c r="M31" s="387">
        <v>287</v>
      </c>
      <c r="N31" s="387">
        <v>378</v>
      </c>
      <c r="O31" s="387">
        <v>504</v>
      </c>
      <c r="P31" s="388">
        <v>424</v>
      </c>
      <c r="Q31" s="388">
        <v>311</v>
      </c>
      <c r="R31" s="388">
        <v>510</v>
      </c>
      <c r="S31" s="388">
        <v>577</v>
      </c>
      <c r="T31" s="388">
        <v>642</v>
      </c>
      <c r="U31" s="389">
        <v>501</v>
      </c>
      <c r="X31" s="120"/>
      <c r="Y31" s="120"/>
      <c r="Z31" s="123"/>
      <c r="AA31" s="121"/>
      <c r="AB31" s="124"/>
      <c r="AC31" s="124"/>
      <c r="AD31" s="124"/>
      <c r="AE31" s="123"/>
      <c r="AF31" s="122"/>
      <c r="AG31" s="124"/>
    </row>
    <row r="32" spans="2:33" s="33" customFormat="1" ht="15.75">
      <c r="B32" s="380">
        <v>27</v>
      </c>
      <c r="C32" s="381" t="s">
        <v>72</v>
      </c>
      <c r="D32" s="381">
        <v>47</v>
      </c>
      <c r="E32" s="381">
        <v>107</v>
      </c>
      <c r="F32" s="381">
        <v>191</v>
      </c>
      <c r="G32" s="381">
        <v>201</v>
      </c>
      <c r="H32" s="381">
        <v>174</v>
      </c>
      <c r="I32" s="381">
        <v>242</v>
      </c>
      <c r="J32" s="382">
        <v>367</v>
      </c>
      <c r="K32" s="382">
        <v>435</v>
      </c>
      <c r="L32" s="382">
        <v>495</v>
      </c>
      <c r="M32" s="382">
        <v>531</v>
      </c>
      <c r="N32" s="382">
        <v>649</v>
      </c>
      <c r="O32" s="382">
        <v>905</v>
      </c>
      <c r="P32" s="382">
        <v>1200</v>
      </c>
      <c r="Q32" s="382">
        <v>1279</v>
      </c>
      <c r="R32" s="382">
        <v>1569</v>
      </c>
      <c r="S32" s="382">
        <v>1695</v>
      </c>
      <c r="T32" s="382">
        <v>1232</v>
      </c>
      <c r="U32" s="383">
        <v>1131</v>
      </c>
      <c r="X32" s="32"/>
      <c r="Y32" s="32"/>
      <c r="Z32" s="123"/>
      <c r="AA32" s="121"/>
      <c r="AB32" s="124"/>
      <c r="AC32" s="124"/>
      <c r="AD32" s="124"/>
      <c r="AE32" s="123"/>
      <c r="AF32" s="122"/>
      <c r="AG32" s="124"/>
    </row>
    <row r="33" spans="2:33" s="384" customFormat="1" ht="15.75">
      <c r="B33" s="385">
        <v>28</v>
      </c>
      <c r="C33" s="386" t="s">
        <v>73</v>
      </c>
      <c r="D33" s="386">
        <v>298</v>
      </c>
      <c r="E33" s="386">
        <v>500</v>
      </c>
      <c r="F33" s="386">
        <v>1035</v>
      </c>
      <c r="G33" s="386">
        <v>1554</v>
      </c>
      <c r="H33" s="386">
        <v>2111</v>
      </c>
      <c r="I33" s="386">
        <v>2832</v>
      </c>
      <c r="J33" s="387">
        <v>3353</v>
      </c>
      <c r="K33" s="387">
        <v>4660</v>
      </c>
      <c r="L33" s="387">
        <v>9095</v>
      </c>
      <c r="M33" s="387">
        <v>15060</v>
      </c>
      <c r="N33" s="387">
        <v>9696</v>
      </c>
      <c r="O33" s="387">
        <v>28711</v>
      </c>
      <c r="P33" s="388">
        <v>29411</v>
      </c>
      <c r="Q33" s="388">
        <v>34155</v>
      </c>
      <c r="R33" s="388">
        <v>22317</v>
      </c>
      <c r="S33" s="388">
        <v>40430</v>
      </c>
      <c r="T33" s="388">
        <v>43999</v>
      </c>
      <c r="U33" s="389">
        <v>43759</v>
      </c>
      <c r="X33" s="120"/>
      <c r="Y33" s="120"/>
      <c r="Z33" s="123"/>
      <c r="AA33" s="122"/>
      <c r="AB33" s="124"/>
      <c r="AC33" s="124"/>
      <c r="AD33" s="124"/>
      <c r="AE33" s="123"/>
      <c r="AF33" s="122"/>
      <c r="AG33" s="124"/>
    </row>
    <row r="34" spans="2:33" s="33" customFormat="1" ht="15" customHeight="1">
      <c r="B34" s="380">
        <v>29</v>
      </c>
      <c r="C34" s="390" t="s">
        <v>74</v>
      </c>
      <c r="D34" s="381">
        <v>129</v>
      </c>
      <c r="E34" s="381">
        <v>340</v>
      </c>
      <c r="F34" s="381">
        <v>452</v>
      </c>
      <c r="G34" s="381">
        <v>893</v>
      </c>
      <c r="H34" s="381">
        <v>1747</v>
      </c>
      <c r="I34" s="381">
        <v>2248</v>
      </c>
      <c r="J34" s="382">
        <v>3184</v>
      </c>
      <c r="K34" s="382">
        <v>4417</v>
      </c>
      <c r="L34" s="382">
        <v>4390</v>
      </c>
      <c r="M34" s="382">
        <v>6912</v>
      </c>
      <c r="N34" s="382">
        <v>7824</v>
      </c>
      <c r="O34" s="382">
        <v>11632</v>
      </c>
      <c r="P34" s="382">
        <v>10377</v>
      </c>
      <c r="Q34" s="382">
        <v>11753</v>
      </c>
      <c r="R34" s="382">
        <v>10035</v>
      </c>
      <c r="S34" s="382">
        <v>15516</v>
      </c>
      <c r="T34" s="382">
        <v>16878</v>
      </c>
      <c r="U34" s="383">
        <v>17967</v>
      </c>
      <c r="X34" s="32"/>
      <c r="Y34" s="32"/>
      <c r="Z34" s="123"/>
      <c r="AA34" s="121"/>
      <c r="AB34" s="124"/>
      <c r="AC34" s="124"/>
      <c r="AD34" s="124"/>
      <c r="AE34" s="123"/>
      <c r="AF34" s="121"/>
      <c r="AG34" s="124"/>
    </row>
    <row r="35" spans="2:33" s="384" customFormat="1" ht="15.75">
      <c r="B35" s="385">
        <v>30</v>
      </c>
      <c r="C35" s="386" t="s">
        <v>75</v>
      </c>
      <c r="D35" s="386">
        <v>105</v>
      </c>
      <c r="E35" s="386">
        <v>51</v>
      </c>
      <c r="F35" s="386">
        <v>66</v>
      </c>
      <c r="G35" s="386">
        <v>159</v>
      </c>
      <c r="H35" s="386">
        <v>384</v>
      </c>
      <c r="I35" s="386">
        <v>377</v>
      </c>
      <c r="J35" s="387">
        <v>408</v>
      </c>
      <c r="K35" s="387">
        <v>582</v>
      </c>
      <c r="L35" s="387">
        <v>941</v>
      </c>
      <c r="M35" s="387">
        <v>1112</v>
      </c>
      <c r="N35" s="387">
        <v>1078</v>
      </c>
      <c r="O35" s="387">
        <v>1643</v>
      </c>
      <c r="P35" s="388">
        <v>1420</v>
      </c>
      <c r="Q35" s="388">
        <v>1344</v>
      </c>
      <c r="R35" s="388">
        <v>1666</v>
      </c>
      <c r="S35" s="388">
        <v>1511</v>
      </c>
      <c r="T35" s="388">
        <v>1873</v>
      </c>
      <c r="U35" s="389">
        <v>1665</v>
      </c>
      <c r="X35" s="120"/>
      <c r="Y35" s="120"/>
      <c r="Z35" s="123"/>
      <c r="AA35" s="122"/>
      <c r="AB35" s="124"/>
      <c r="AC35" s="124"/>
      <c r="AD35" s="124"/>
      <c r="AE35" s="123"/>
      <c r="AF35" s="122"/>
      <c r="AG35" s="124"/>
    </row>
    <row r="36" spans="2:33" s="33" customFormat="1" ht="15.75">
      <c r="B36" s="380">
        <v>31</v>
      </c>
      <c r="C36" s="381" t="s">
        <v>76</v>
      </c>
      <c r="D36" s="381">
        <v>144</v>
      </c>
      <c r="E36" s="381">
        <v>345</v>
      </c>
      <c r="F36" s="381">
        <v>565</v>
      </c>
      <c r="G36" s="381">
        <v>734</v>
      </c>
      <c r="H36" s="381">
        <v>1168</v>
      </c>
      <c r="I36" s="381">
        <v>1358</v>
      </c>
      <c r="J36" s="382">
        <v>1847</v>
      </c>
      <c r="K36" s="382">
        <v>2602</v>
      </c>
      <c r="L36" s="382">
        <v>2594</v>
      </c>
      <c r="M36" s="382">
        <v>3636</v>
      </c>
      <c r="N36" s="382">
        <v>4040</v>
      </c>
      <c r="O36" s="382">
        <v>6235</v>
      </c>
      <c r="P36" s="382">
        <v>5261</v>
      </c>
      <c r="Q36" s="382">
        <v>5849</v>
      </c>
      <c r="R36" s="382">
        <v>7137</v>
      </c>
      <c r="S36" s="382">
        <v>8666</v>
      </c>
      <c r="T36" s="382">
        <v>8729</v>
      </c>
      <c r="U36" s="383">
        <v>8275</v>
      </c>
      <c r="X36" s="32"/>
      <c r="Y36" s="32"/>
      <c r="Z36" s="123"/>
      <c r="AA36" s="121"/>
      <c r="AB36" s="124"/>
      <c r="AC36" s="124"/>
      <c r="AD36" s="124"/>
      <c r="AE36" s="123"/>
      <c r="AF36" s="121"/>
      <c r="AG36" s="124"/>
    </row>
    <row r="37" spans="2:33" s="384" customFormat="1" ht="15.75">
      <c r="B37" s="385">
        <v>32</v>
      </c>
      <c r="C37" s="386" t="s">
        <v>77</v>
      </c>
      <c r="D37" s="386">
        <v>13</v>
      </c>
      <c r="E37" s="386">
        <v>80</v>
      </c>
      <c r="F37" s="386">
        <v>95</v>
      </c>
      <c r="G37" s="386">
        <v>386</v>
      </c>
      <c r="H37" s="386">
        <v>234</v>
      </c>
      <c r="I37" s="386">
        <v>230</v>
      </c>
      <c r="J37" s="387">
        <v>417</v>
      </c>
      <c r="K37" s="387">
        <v>607</v>
      </c>
      <c r="L37" s="387">
        <v>1050</v>
      </c>
      <c r="M37" s="387">
        <v>1670</v>
      </c>
      <c r="N37" s="387">
        <v>1000</v>
      </c>
      <c r="O37" s="387">
        <v>2424</v>
      </c>
      <c r="P37" s="388">
        <v>2372</v>
      </c>
      <c r="Q37" s="388">
        <v>2467</v>
      </c>
      <c r="R37" s="388">
        <v>1850</v>
      </c>
      <c r="S37" s="388">
        <v>3351</v>
      </c>
      <c r="T37" s="388">
        <v>3357</v>
      </c>
      <c r="U37" s="389">
        <v>4087</v>
      </c>
      <c r="X37" s="120"/>
      <c r="Y37" s="120"/>
      <c r="Z37" s="123"/>
      <c r="AA37" s="122"/>
      <c r="AB37" s="124"/>
      <c r="AC37" s="124"/>
      <c r="AD37" s="124"/>
      <c r="AE37" s="123"/>
      <c r="AF37" s="122"/>
      <c r="AG37" s="124"/>
    </row>
    <row r="38" spans="2:33" s="33" customFormat="1" ht="15.75">
      <c r="B38" s="380">
        <v>33</v>
      </c>
      <c r="C38" s="381" t="s">
        <v>78</v>
      </c>
      <c r="D38" s="381">
        <v>22</v>
      </c>
      <c r="E38" s="381">
        <v>147</v>
      </c>
      <c r="F38" s="381">
        <v>139</v>
      </c>
      <c r="G38" s="381">
        <v>116</v>
      </c>
      <c r="H38" s="381">
        <v>166</v>
      </c>
      <c r="I38" s="381">
        <v>182</v>
      </c>
      <c r="J38" s="382">
        <v>429</v>
      </c>
      <c r="K38" s="382">
        <v>564</v>
      </c>
      <c r="L38" s="382">
        <v>490</v>
      </c>
      <c r="M38" s="382">
        <v>958</v>
      </c>
      <c r="N38" s="382">
        <v>1096</v>
      </c>
      <c r="O38" s="382">
        <v>1863</v>
      </c>
      <c r="P38" s="382">
        <v>1871</v>
      </c>
      <c r="Q38" s="382">
        <v>2008</v>
      </c>
      <c r="R38" s="382">
        <v>1503</v>
      </c>
      <c r="S38" s="382">
        <v>3064</v>
      </c>
      <c r="T38" s="382">
        <v>3858</v>
      </c>
      <c r="U38" s="383">
        <v>5014</v>
      </c>
      <c r="X38" s="32"/>
      <c r="Y38" s="32"/>
      <c r="Z38" s="123"/>
      <c r="AA38" s="122"/>
      <c r="AB38" s="124"/>
      <c r="AC38" s="124"/>
      <c r="AD38" s="124"/>
      <c r="AE38" s="123"/>
      <c r="AF38" s="122"/>
      <c r="AG38" s="124"/>
    </row>
    <row r="39" spans="2:33" s="384" customFormat="1" ht="15.75">
      <c r="B39" s="385">
        <v>34</v>
      </c>
      <c r="C39" s="386" t="s">
        <v>79</v>
      </c>
      <c r="D39" s="386">
        <v>106</v>
      </c>
      <c r="E39" s="386">
        <v>139</v>
      </c>
      <c r="F39" s="386">
        <v>321</v>
      </c>
      <c r="G39" s="386">
        <v>478</v>
      </c>
      <c r="H39" s="386">
        <v>833</v>
      </c>
      <c r="I39" s="386">
        <v>773</v>
      </c>
      <c r="J39" s="387">
        <v>1304</v>
      </c>
      <c r="K39" s="387">
        <v>1684</v>
      </c>
      <c r="L39" s="387">
        <v>1785</v>
      </c>
      <c r="M39" s="387">
        <v>3042</v>
      </c>
      <c r="N39" s="387">
        <v>2374</v>
      </c>
      <c r="O39" s="387">
        <v>6710</v>
      </c>
      <c r="P39" s="388">
        <v>7467</v>
      </c>
      <c r="Q39" s="388">
        <v>8189</v>
      </c>
      <c r="R39" s="388">
        <v>6042</v>
      </c>
      <c r="S39" s="388">
        <v>11850</v>
      </c>
      <c r="T39" s="388">
        <v>12551</v>
      </c>
      <c r="U39" s="389">
        <v>13534</v>
      </c>
      <c r="X39" s="120"/>
      <c r="Y39" s="120"/>
      <c r="Z39" s="123"/>
      <c r="AA39" s="122"/>
      <c r="AB39" s="124"/>
      <c r="AC39" s="124"/>
      <c r="AD39" s="124"/>
      <c r="AE39" s="123"/>
      <c r="AF39" s="121"/>
      <c r="AG39" s="124"/>
    </row>
    <row r="40" spans="2:33" s="33" customFormat="1" ht="15.75">
      <c r="B40" s="380">
        <v>35</v>
      </c>
      <c r="C40" s="381" t="s">
        <v>80</v>
      </c>
      <c r="D40" s="381">
        <v>212</v>
      </c>
      <c r="E40" s="381">
        <v>450</v>
      </c>
      <c r="F40" s="381">
        <v>799</v>
      </c>
      <c r="G40" s="381">
        <v>1032</v>
      </c>
      <c r="H40" s="381">
        <v>1707</v>
      </c>
      <c r="I40" s="381">
        <v>2330</v>
      </c>
      <c r="J40" s="382">
        <v>1521</v>
      </c>
      <c r="K40" s="382">
        <v>2418</v>
      </c>
      <c r="L40" s="382">
        <v>2449</v>
      </c>
      <c r="M40" s="382">
        <v>3376</v>
      </c>
      <c r="N40" s="382">
        <v>4100</v>
      </c>
      <c r="O40" s="382">
        <v>6423</v>
      </c>
      <c r="P40" s="382">
        <v>6919</v>
      </c>
      <c r="Q40" s="382">
        <v>7137</v>
      </c>
      <c r="R40" s="382">
        <v>8243</v>
      </c>
      <c r="S40" s="382">
        <v>9840</v>
      </c>
      <c r="T40" s="382">
        <v>10761</v>
      </c>
      <c r="U40" s="383">
        <v>10689</v>
      </c>
      <c r="X40" s="32"/>
      <c r="Y40" s="32"/>
      <c r="Z40" s="123"/>
      <c r="AA40" s="121"/>
      <c r="AB40" s="124"/>
      <c r="AC40" s="124"/>
      <c r="AD40" s="124"/>
      <c r="AE40" s="123"/>
      <c r="AF40" s="121"/>
      <c r="AG40" s="124"/>
    </row>
    <row r="41" spans="2:33" s="384" customFormat="1" ht="15.75">
      <c r="B41" s="385">
        <v>36</v>
      </c>
      <c r="C41" s="386" t="s">
        <v>81</v>
      </c>
      <c r="D41" s="386">
        <v>21</v>
      </c>
      <c r="E41" s="386">
        <v>78</v>
      </c>
      <c r="F41" s="386">
        <v>193</v>
      </c>
      <c r="G41" s="386">
        <v>348</v>
      </c>
      <c r="H41" s="386">
        <v>594</v>
      </c>
      <c r="I41" s="386">
        <v>2453</v>
      </c>
      <c r="J41" s="387">
        <v>748</v>
      </c>
      <c r="K41" s="387">
        <v>853</v>
      </c>
      <c r="L41" s="387">
        <v>920</v>
      </c>
      <c r="M41" s="387">
        <v>1447</v>
      </c>
      <c r="N41" s="387">
        <v>1240</v>
      </c>
      <c r="O41" s="387">
        <v>1997</v>
      </c>
      <c r="P41" s="388">
        <v>1437</v>
      </c>
      <c r="Q41" s="388">
        <v>1529</v>
      </c>
      <c r="R41" s="388">
        <v>1599</v>
      </c>
      <c r="S41" s="388">
        <v>1875</v>
      </c>
      <c r="T41" s="388">
        <v>1799</v>
      </c>
      <c r="U41" s="389">
        <v>1444</v>
      </c>
      <c r="X41" s="120"/>
      <c r="Y41" s="120"/>
      <c r="Z41" s="123"/>
      <c r="AA41" s="121"/>
      <c r="AB41" s="124"/>
      <c r="AC41" s="124"/>
      <c r="AD41" s="124"/>
      <c r="AE41" s="123"/>
      <c r="AF41" s="122"/>
      <c r="AG41" s="124"/>
    </row>
    <row r="42" spans="2:33" s="33" customFormat="1" ht="15.75">
      <c r="B42" s="380">
        <v>37</v>
      </c>
      <c r="C42" s="381" t="s">
        <v>82</v>
      </c>
      <c r="D42" s="381">
        <v>15</v>
      </c>
      <c r="E42" s="381">
        <v>46</v>
      </c>
      <c r="F42" s="381">
        <v>72</v>
      </c>
      <c r="G42" s="381">
        <v>110</v>
      </c>
      <c r="H42" s="381">
        <v>145</v>
      </c>
      <c r="I42" s="381">
        <v>181</v>
      </c>
      <c r="J42" s="382">
        <v>199</v>
      </c>
      <c r="K42" s="382">
        <v>279</v>
      </c>
      <c r="L42" s="382">
        <v>167</v>
      </c>
      <c r="M42" s="382">
        <v>253</v>
      </c>
      <c r="N42" s="382">
        <v>272</v>
      </c>
      <c r="O42" s="382">
        <v>768</v>
      </c>
      <c r="P42" s="382">
        <v>853</v>
      </c>
      <c r="Q42" s="382">
        <v>833</v>
      </c>
      <c r="R42" s="382">
        <v>1032</v>
      </c>
      <c r="S42" s="382">
        <v>905</v>
      </c>
      <c r="T42" s="382">
        <v>781</v>
      </c>
      <c r="U42" s="383">
        <v>680</v>
      </c>
      <c r="X42" s="32"/>
      <c r="Y42" s="32"/>
      <c r="Z42" s="123"/>
      <c r="AA42" s="122"/>
      <c r="AB42" s="124"/>
      <c r="AC42" s="124"/>
      <c r="AD42" s="124"/>
      <c r="AE42" s="123"/>
      <c r="AF42" s="122"/>
      <c r="AG42" s="124"/>
    </row>
    <row r="43" spans="2:33" s="384" customFormat="1" ht="15.75">
      <c r="B43" s="385">
        <v>38</v>
      </c>
      <c r="C43" s="386" t="s">
        <v>83</v>
      </c>
      <c r="D43" s="386">
        <v>38</v>
      </c>
      <c r="E43" s="386">
        <v>44</v>
      </c>
      <c r="F43" s="386">
        <v>43</v>
      </c>
      <c r="G43" s="386">
        <v>73</v>
      </c>
      <c r="H43" s="386">
        <v>140</v>
      </c>
      <c r="I43" s="386">
        <v>185</v>
      </c>
      <c r="J43" s="387">
        <v>200</v>
      </c>
      <c r="K43" s="387">
        <v>331</v>
      </c>
      <c r="L43" s="387">
        <v>323</v>
      </c>
      <c r="M43" s="387">
        <v>1088</v>
      </c>
      <c r="N43" s="387">
        <v>512</v>
      </c>
      <c r="O43" s="387">
        <v>869</v>
      </c>
      <c r="P43" s="388">
        <v>1046</v>
      </c>
      <c r="Q43" s="388">
        <v>873</v>
      </c>
      <c r="R43" s="388">
        <v>1001</v>
      </c>
      <c r="S43" s="388">
        <v>1008</v>
      </c>
      <c r="T43" s="388">
        <v>1018</v>
      </c>
      <c r="U43" s="389">
        <v>1084</v>
      </c>
      <c r="X43" s="120"/>
      <c r="Y43" s="120"/>
      <c r="Z43" s="123"/>
      <c r="AA43" s="121"/>
      <c r="AB43" s="124"/>
      <c r="AC43" s="124"/>
      <c r="AD43" s="124"/>
      <c r="AE43" s="123"/>
      <c r="AF43" s="121"/>
      <c r="AG43" s="124"/>
    </row>
    <row r="44" spans="2:33" s="33" customFormat="1" ht="15.75">
      <c r="B44" s="380">
        <v>39</v>
      </c>
      <c r="C44" s="381" t="s">
        <v>84</v>
      </c>
      <c r="D44" s="381">
        <v>29</v>
      </c>
      <c r="E44" s="381">
        <v>89</v>
      </c>
      <c r="F44" s="381">
        <v>209</v>
      </c>
      <c r="G44" s="381">
        <v>615</v>
      </c>
      <c r="H44" s="381">
        <v>1030</v>
      </c>
      <c r="I44" s="381">
        <v>1465</v>
      </c>
      <c r="J44" s="382">
        <v>2158</v>
      </c>
      <c r="K44" s="382">
        <v>3122</v>
      </c>
      <c r="L44" s="382">
        <v>2601</v>
      </c>
      <c r="M44" s="382">
        <v>5824</v>
      </c>
      <c r="N44" s="382">
        <v>5443</v>
      </c>
      <c r="O44" s="382">
        <v>7125</v>
      </c>
      <c r="P44" s="382">
        <v>4171</v>
      </c>
      <c r="Q44" s="382">
        <v>5475</v>
      </c>
      <c r="R44" s="382">
        <v>6355</v>
      </c>
      <c r="S44" s="382">
        <v>6344</v>
      </c>
      <c r="T44" s="382">
        <v>7679</v>
      </c>
      <c r="U44" s="383">
        <v>6252</v>
      </c>
      <c r="X44" s="32"/>
      <c r="Y44" s="32"/>
      <c r="Z44" s="123"/>
      <c r="AA44" s="122"/>
      <c r="AB44" s="124"/>
      <c r="AC44" s="124"/>
      <c r="AD44" s="124"/>
      <c r="AE44" s="123"/>
      <c r="AF44" s="122"/>
      <c r="AG44" s="124"/>
    </row>
    <row r="45" spans="2:33" s="33" customFormat="1" ht="15.75">
      <c r="B45" s="531" t="s">
        <v>2</v>
      </c>
      <c r="C45" s="531"/>
      <c r="D45" s="391">
        <f>SUM(D6:D44)</f>
        <v>7112</v>
      </c>
      <c r="E45" s="391">
        <f aca="true" t="shared" si="0" ref="E45:O45">SUM(E6:E44)</f>
        <v>10881</v>
      </c>
      <c r="F45" s="391">
        <f t="shared" si="0"/>
        <v>17476</v>
      </c>
      <c r="G45" s="391">
        <f t="shared" si="0"/>
        <v>24222</v>
      </c>
      <c r="H45" s="391">
        <f t="shared" si="0"/>
        <v>34650</v>
      </c>
      <c r="I45" s="391">
        <f t="shared" si="0"/>
        <v>44512</v>
      </c>
      <c r="J45" s="391">
        <f t="shared" si="0"/>
        <v>46496</v>
      </c>
      <c r="K45" s="391">
        <f t="shared" si="0"/>
        <v>65511</v>
      </c>
      <c r="L45" s="391">
        <f t="shared" si="0"/>
        <v>78825</v>
      </c>
      <c r="M45" s="391">
        <f t="shared" si="0"/>
        <v>117787</v>
      </c>
      <c r="N45" s="391">
        <f t="shared" si="0"/>
        <v>98182</v>
      </c>
      <c r="O45" s="391">
        <f t="shared" si="0"/>
        <v>185899</v>
      </c>
      <c r="P45" s="391">
        <f>SUM(P6:P44)</f>
        <v>179210</v>
      </c>
      <c r="Q45" s="391">
        <f>SUM(Q6:Q44)</f>
        <v>190584</v>
      </c>
      <c r="R45" s="391">
        <f>SUM(R6:R44)</f>
        <v>163574</v>
      </c>
      <c r="S45" s="391">
        <f>SUM(S6:S44)</f>
        <v>240891</v>
      </c>
      <c r="T45" s="391">
        <f>SUM(T6:T44)</f>
        <v>254108</v>
      </c>
      <c r="U45" s="391">
        <f>SUM(U3:U44)</f>
        <v>249121</v>
      </c>
      <c r="X45" s="52"/>
      <c r="Y45" s="120"/>
      <c r="Z45" s="124"/>
      <c r="AA45" s="124"/>
      <c r="AB45" s="124"/>
      <c r="AC45" s="124"/>
      <c r="AD45" s="124"/>
      <c r="AE45" s="124"/>
      <c r="AF45" s="124"/>
      <c r="AG45" s="124"/>
    </row>
    <row r="46" spans="2:33" ht="15.75">
      <c r="B46" s="33"/>
      <c r="Z46" s="120"/>
      <c r="AA46" s="120"/>
      <c r="AB46" s="120"/>
      <c r="AC46" s="120"/>
      <c r="AD46" s="120"/>
      <c r="AE46" s="120"/>
      <c r="AF46" s="120"/>
      <c r="AG46" s="120"/>
    </row>
    <row r="47" spans="24:33" ht="16.5" thickBot="1">
      <c r="X47" s="52"/>
      <c r="Y47" s="120"/>
      <c r="Z47" s="120"/>
      <c r="AA47" s="120"/>
      <c r="AB47" s="120"/>
      <c r="AC47" s="120"/>
      <c r="AD47" s="120"/>
      <c r="AE47" s="120"/>
      <c r="AF47" s="120"/>
      <c r="AG47" s="120"/>
    </row>
    <row r="48" spans="2:33" ht="15.75">
      <c r="B48" s="517" t="s">
        <v>483</v>
      </c>
      <c r="C48" s="518"/>
      <c r="D48" s="519"/>
      <c r="Y48" s="120"/>
      <c r="Z48" s="120"/>
      <c r="AA48" s="120"/>
      <c r="AB48" s="120"/>
      <c r="AC48" s="120"/>
      <c r="AD48" s="120"/>
      <c r="AE48" s="120"/>
      <c r="AF48" s="120"/>
      <c r="AG48" s="120"/>
    </row>
    <row r="49" spans="2:33" ht="16.5" thickBot="1">
      <c r="B49" s="520"/>
      <c r="C49" s="521"/>
      <c r="D49" s="522"/>
      <c r="F49" s="120"/>
      <c r="G49" s="120"/>
      <c r="H49" s="120"/>
      <c r="Y49" s="120"/>
      <c r="Z49" s="120"/>
      <c r="AA49" s="120"/>
      <c r="AB49" s="120"/>
      <c r="AC49" s="120"/>
      <c r="AD49" s="120"/>
      <c r="AE49" s="120"/>
      <c r="AF49" s="120"/>
      <c r="AG49" s="120"/>
    </row>
    <row r="50" spans="2:33" ht="15.75">
      <c r="B50" s="64">
        <v>1</v>
      </c>
      <c r="C50" s="63" t="s">
        <v>73</v>
      </c>
      <c r="D50" s="65">
        <v>43759</v>
      </c>
      <c r="E50" s="232"/>
      <c r="F50" s="121"/>
      <c r="G50" s="120"/>
      <c r="H50" s="120"/>
      <c r="K50" s="232"/>
      <c r="L50" s="232"/>
      <c r="Y50" s="120"/>
      <c r="Z50" s="120"/>
      <c r="AA50" s="120"/>
      <c r="AB50" s="120"/>
      <c r="AC50" s="120"/>
      <c r="AD50" s="120"/>
      <c r="AE50" s="120"/>
      <c r="AF50" s="120"/>
      <c r="AG50" s="120"/>
    </row>
    <row r="51" spans="2:33" ht="15.75">
      <c r="B51" s="53">
        <v>2</v>
      </c>
      <c r="C51" s="63" t="s">
        <v>62</v>
      </c>
      <c r="D51" s="45">
        <v>24171</v>
      </c>
      <c r="E51" s="232"/>
      <c r="F51" s="122"/>
      <c r="G51" s="120"/>
      <c r="H51" s="120"/>
      <c r="K51" s="232"/>
      <c r="L51" s="232"/>
      <c r="Y51" s="120"/>
      <c r="Z51" s="120"/>
      <c r="AA51" s="120"/>
      <c r="AB51" s="120"/>
      <c r="AC51" s="120"/>
      <c r="AD51" s="120"/>
      <c r="AE51" s="120"/>
      <c r="AF51" s="120"/>
      <c r="AG51" s="120"/>
    </row>
    <row r="52" spans="2:33" ht="15.75">
      <c r="B52" s="53">
        <v>3</v>
      </c>
      <c r="C52" s="34" t="s">
        <v>64</v>
      </c>
      <c r="D52" s="45">
        <v>22183</v>
      </c>
      <c r="E52" s="232"/>
      <c r="F52" s="122"/>
      <c r="G52" s="120"/>
      <c r="H52" s="120"/>
      <c r="K52" s="232"/>
      <c r="L52" s="232"/>
      <c r="Y52" s="120"/>
      <c r="Z52" s="120"/>
      <c r="AA52" s="120"/>
      <c r="AB52" s="120"/>
      <c r="AC52" s="120"/>
      <c r="AD52" s="120"/>
      <c r="AE52" s="120"/>
      <c r="AF52" s="120"/>
      <c r="AG52" s="120"/>
    </row>
    <row r="53" spans="2:33" ht="15.75">
      <c r="B53" s="53">
        <v>4</v>
      </c>
      <c r="C53" s="34" t="s">
        <v>134</v>
      </c>
      <c r="D53" s="45">
        <v>17967</v>
      </c>
      <c r="E53" s="232"/>
      <c r="F53" s="122"/>
      <c r="G53" s="120"/>
      <c r="H53" s="120"/>
      <c r="K53" s="232"/>
      <c r="L53" s="232"/>
      <c r="Y53" s="120"/>
      <c r="Z53" s="120"/>
      <c r="AA53" s="120"/>
      <c r="AB53" s="120"/>
      <c r="AC53" s="120"/>
      <c r="AD53" s="120"/>
      <c r="AE53" s="120"/>
      <c r="AF53" s="120"/>
      <c r="AG53" s="120"/>
    </row>
    <row r="54" spans="2:33" ht="16.5" thickBot="1">
      <c r="B54" s="54">
        <v>5</v>
      </c>
      <c r="C54" s="35" t="s">
        <v>63</v>
      </c>
      <c r="D54" s="36">
        <v>14024</v>
      </c>
      <c r="E54" s="232"/>
      <c r="F54" s="121"/>
      <c r="G54" s="120"/>
      <c r="H54" s="120"/>
      <c r="K54" s="232"/>
      <c r="L54" s="232"/>
      <c r="Y54" s="120"/>
      <c r="Z54" s="120"/>
      <c r="AA54" s="120"/>
      <c r="AB54" s="120"/>
      <c r="AC54" s="120"/>
      <c r="AD54" s="120"/>
      <c r="AE54" s="120"/>
      <c r="AF54" s="120"/>
      <c r="AG54" s="120"/>
    </row>
    <row r="55" spans="6:33" ht="15.75">
      <c r="F55" s="120"/>
      <c r="G55" s="120"/>
      <c r="H55" s="120"/>
      <c r="Y55" s="120"/>
      <c r="Z55" s="120"/>
      <c r="AA55" s="120"/>
      <c r="AB55" s="120"/>
      <c r="AC55" s="120"/>
      <c r="AD55" s="120"/>
      <c r="AE55" s="120"/>
      <c r="AF55" s="120"/>
      <c r="AG55" s="120"/>
    </row>
    <row r="56" spans="6:33" ht="16.5" thickBot="1">
      <c r="F56" s="120"/>
      <c r="G56" s="120"/>
      <c r="H56" s="120"/>
      <c r="Y56" s="120"/>
      <c r="Z56" s="120"/>
      <c r="AA56" s="120"/>
      <c r="AB56" s="120"/>
      <c r="AC56" s="120"/>
      <c r="AD56" s="120"/>
      <c r="AE56" s="120"/>
      <c r="AF56" s="120"/>
      <c r="AG56" s="120"/>
    </row>
    <row r="57" spans="2:33" ht="15.75">
      <c r="B57" s="517" t="s">
        <v>148</v>
      </c>
      <c r="C57" s="518"/>
      <c r="D57" s="519"/>
      <c r="F57" s="120"/>
      <c r="G57" s="120"/>
      <c r="H57" s="120"/>
      <c r="Y57" s="120"/>
      <c r="Z57" s="120"/>
      <c r="AA57" s="120"/>
      <c r="AB57" s="120"/>
      <c r="AC57" s="120"/>
      <c r="AD57" s="120"/>
      <c r="AE57" s="120"/>
      <c r="AF57" s="120"/>
      <c r="AG57" s="120"/>
    </row>
    <row r="58" spans="2:33" ht="16.5" thickBot="1">
      <c r="B58" s="520"/>
      <c r="C58" s="521"/>
      <c r="D58" s="522"/>
      <c r="F58" s="120"/>
      <c r="G58" s="120"/>
      <c r="H58" s="120"/>
      <c r="Y58" s="120"/>
      <c r="Z58" s="120"/>
      <c r="AA58" s="120"/>
      <c r="AB58" s="120"/>
      <c r="AC58" s="120"/>
      <c r="AD58" s="120"/>
      <c r="AE58" s="120"/>
      <c r="AF58" s="120"/>
      <c r="AG58" s="120"/>
    </row>
    <row r="59" spans="2:33" ht="15.75">
      <c r="B59" s="64">
        <v>1</v>
      </c>
      <c r="C59" s="63" t="s">
        <v>73</v>
      </c>
      <c r="D59" s="65">
        <v>43995</v>
      </c>
      <c r="E59" s="232"/>
      <c r="F59" s="123"/>
      <c r="G59" s="121"/>
      <c r="H59" s="120"/>
      <c r="Y59" s="120"/>
      <c r="Z59" s="120"/>
      <c r="AA59" s="120"/>
      <c r="AB59" s="120"/>
      <c r="AC59" s="120"/>
      <c r="AD59" s="120"/>
      <c r="AE59" s="120"/>
      <c r="AF59" s="120"/>
      <c r="AG59" s="120"/>
    </row>
    <row r="60" spans="2:8" ht="15.75">
      <c r="B60" s="53">
        <v>2</v>
      </c>
      <c r="C60" s="63" t="s">
        <v>62</v>
      </c>
      <c r="D60" s="45">
        <v>26006</v>
      </c>
      <c r="E60" s="232"/>
      <c r="F60" s="123"/>
      <c r="G60" s="122"/>
      <c r="H60" s="120"/>
    </row>
    <row r="61" spans="2:8" ht="15.75">
      <c r="B61" s="53">
        <v>3</v>
      </c>
      <c r="C61" s="34" t="s">
        <v>64</v>
      </c>
      <c r="D61" s="45">
        <v>23741</v>
      </c>
      <c r="E61" s="232"/>
      <c r="F61" s="123"/>
      <c r="G61" s="122"/>
      <c r="H61" s="120"/>
    </row>
    <row r="62" spans="2:8" ht="15.75">
      <c r="B62" s="53">
        <v>4</v>
      </c>
      <c r="C62" s="34" t="s">
        <v>134</v>
      </c>
      <c r="D62" s="45">
        <v>16872</v>
      </c>
      <c r="E62" s="232"/>
      <c r="F62" s="123"/>
      <c r="G62" s="122"/>
      <c r="H62" s="120"/>
    </row>
    <row r="63" spans="2:8" ht="16.5" thickBot="1">
      <c r="B63" s="54">
        <v>5</v>
      </c>
      <c r="C63" s="35" t="s">
        <v>59</v>
      </c>
      <c r="D63" s="36">
        <v>13394</v>
      </c>
      <c r="E63" s="232"/>
      <c r="F63" s="123"/>
      <c r="G63" s="121"/>
      <c r="H63" s="120"/>
    </row>
    <row r="64" spans="6:8" ht="15.75">
      <c r="F64" s="120"/>
      <c r="G64" s="120"/>
      <c r="H64" s="120"/>
    </row>
    <row r="66" ht="15.75">
      <c r="B66" s="33" t="s">
        <v>85</v>
      </c>
    </row>
    <row r="67" ht="15.75">
      <c r="B67" s="33"/>
    </row>
  </sheetData>
  <sheetProtection/>
  <mergeCells count="24">
    <mergeCell ref="U3:U5"/>
    <mergeCell ref="B1:U2"/>
    <mergeCell ref="G3:G5"/>
    <mergeCell ref="L3:L5"/>
    <mergeCell ref="R3:R5"/>
    <mergeCell ref="N3:N5"/>
    <mergeCell ref="P3:P5"/>
    <mergeCell ref="O3:O5"/>
    <mergeCell ref="I3:I5"/>
    <mergeCell ref="T3:T5"/>
    <mergeCell ref="Q3:Q5"/>
    <mergeCell ref="S3:S5"/>
    <mergeCell ref="B57:D58"/>
    <mergeCell ref="B3:B5"/>
    <mergeCell ref="K3:K5"/>
    <mergeCell ref="C3:C5"/>
    <mergeCell ref="M3:M5"/>
    <mergeCell ref="B48:D49"/>
    <mergeCell ref="D3:D5"/>
    <mergeCell ref="E3:E5"/>
    <mergeCell ref="B45:C45"/>
    <mergeCell ref="J3:J5"/>
    <mergeCell ref="F3:F5"/>
    <mergeCell ref="H3:H5"/>
  </mergeCells>
  <printOptions/>
  <pageMargins left="0.36000000000000004" right="0.36000000000000004" top="0.23" bottom="0.19" header="0" footer="0"/>
  <pageSetup fitToHeight="2" orientation="landscape" paperSize="9" scale="50" r:id="rId2"/>
  <ignoredErrors>
    <ignoredError sqref="D45:P4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bfeichtinger</dc:creator>
  <cp:keywords/>
  <dc:description/>
  <cp:lastModifiedBy>Laurent CHARLET</cp:lastModifiedBy>
  <cp:lastPrinted>2011-11-16T14:14:35Z</cp:lastPrinted>
  <dcterms:created xsi:type="dcterms:W3CDTF">2011-08-31T19:34:56Z</dcterms:created>
  <dcterms:modified xsi:type="dcterms:W3CDTF">2016-11-08T13:54:07Z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